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ЭтаКнига"/>
  <mc:AlternateContent xmlns:mc="http://schemas.openxmlformats.org/markup-compatibility/2006">
    <mc:Choice Requires="x15">
      <x15ac:absPath xmlns:x15ac="http://schemas.microsoft.com/office/spreadsheetml/2010/11/ac" url="V:\Коммерция\Продакт-маркетинг\Описание брендов\GEKON\Прайс-листы\Архив\"/>
    </mc:Choice>
  </mc:AlternateContent>
  <xr:revisionPtr revIDLastSave="0" documentId="13_ncr:1_{DFBEC2C5-5459-4F33-A012-1670AB60694C}" xr6:coauthVersionLast="47" xr6:coauthVersionMax="47" xr10:uidLastSave="{00000000-0000-0000-0000-000000000000}"/>
  <workbookProtection workbookAlgorithmName="SHA-512" workbookHashValue="0WsZameHS4yn74bUYHa62u4HlXnDQ0PRKcjFrhzLrHuMyvI0fbLssCb+9LcbLCDo95WYmx6X4GGxSQknwBbc+g==" workbookSaltValue="2PHzdYur63fBWDF6baNUSg==" workbookSpinCount="100000" lockStructure="1"/>
  <bookViews>
    <workbookView xWindow="-120" yWindow="-120" windowWidth="29040" windowHeight="15840" tabRatio="937" xr2:uid="{00000000-000D-0000-FFFF-FFFF00000000}"/>
  </bookViews>
  <sheets>
    <sheet name="Оглавление" sheetId="1" r:id="rId1"/>
    <sheet name="Водонагреватели New" sheetId="17" r:id="rId2"/>
    <sheet name="Распродажа! Арматура" sheetId="3" r:id="rId3"/>
    <sheet name="Распродажа! Фитинги система GX" sheetId="7" r:id="rId4"/>
    <sheet name="Распродажа! Аксиальные фитинги" sheetId="18" r:id="rId5"/>
    <sheet name="Распродажа! Клапаны для рад-ров" sheetId="5" r:id="rId6"/>
    <sheet name="Трубы, гофра" sheetId="4" r:id="rId7"/>
    <sheet name="Узлы ТП, коллекторы" sheetId="8" r:id="rId8"/>
    <sheet name="Шкафы коллекторные" sheetId="9" r:id="rId9"/>
    <sheet name="Мембранные баки" sheetId="14" r:id="rId10"/>
    <sheet name="Теплоноситель" sheetId="12" r:id="rId11"/>
    <sheet name="Бойлеры OLD" sheetId="13" state="hidden" r:id="rId12"/>
    <sheet name="Водонагреватели" sheetId="16" state="hidden" r:id="rId13"/>
    <sheet name="Дымоходы" sheetId="15" state="hidden" r:id="rId14"/>
    <sheet name="Конвертация цен" sheetId="10" state="hidden" r:id="rId15"/>
  </sheets>
  <functionGroups builtInGroupCount="19"/>
  <definedNames>
    <definedName name="_xlnm._FilterDatabase" localSheetId="14" hidden="1">'Конвертация цен'!$A$371:$M$371</definedName>
    <definedName name="_xlnm._FilterDatabase" localSheetId="3" hidden="1">'Распродажа! Фитинги система GX'!$A$13:$L$97</definedName>
    <definedName name="_xlnm.Print_Area" localSheetId="11">'Бойлеры OLD'!$A$1:$L$70</definedName>
    <definedName name="_xlnm.Print_Area" localSheetId="12">Водонагреватели!$A$1:$L$131</definedName>
    <definedName name="_xlnm.Print_Area" localSheetId="13">Дымоходы!$A$1:$K$99</definedName>
    <definedName name="_xlnm.Print_Area" localSheetId="9">'Мембранные баки'!$A$1:$M$217</definedName>
    <definedName name="_xlnm.Print_Area" localSheetId="4">'Распродажа! Аксиальные фитинги'!$A$1:$F$44</definedName>
    <definedName name="_xlnm.Print_Area" localSheetId="2">'Распродажа! Арматура'!$A$1:$K$70</definedName>
    <definedName name="_xlnm.Print_Area" localSheetId="5">'Распродажа! Клапаны для рад-ров'!$A$1:$M$40</definedName>
    <definedName name="_xlnm.Print_Area" localSheetId="3">'Распродажа! Фитинги система GX'!$A$1:$J$97</definedName>
    <definedName name="_xlnm.Print_Area" localSheetId="10">Теплоноситель!$A$1:$K$20</definedName>
    <definedName name="_xlnm.Print_Area" localSheetId="6">'Трубы, гофра'!$A$1:$K$37</definedName>
    <definedName name="_xlnm.Print_Area" localSheetId="7">'Узлы ТП, коллекторы'!$A$1:$K$109</definedName>
    <definedName name="_xlnm.Print_Area" localSheetId="8">'Шкафы коллекторные'!$A$1:$K$52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9" l="1"/>
  <c r="I20" i="9"/>
  <c r="I21" i="9"/>
  <c r="I22" i="9"/>
  <c r="I23" i="9"/>
  <c r="I24" i="9"/>
  <c r="I18" i="9"/>
  <c r="I103" i="8"/>
  <c r="I104" i="8"/>
  <c r="I105" i="8"/>
  <c r="I106" i="8"/>
  <c r="I107" i="8"/>
  <c r="I108" i="8"/>
  <c r="I109" i="8"/>
  <c r="I102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53" i="8"/>
  <c r="I40" i="8"/>
  <c r="I39" i="8"/>
  <c r="I31" i="4"/>
  <c r="I32" i="4"/>
  <c r="I33" i="4"/>
  <c r="I34" i="4"/>
  <c r="I35" i="4"/>
  <c r="I36" i="4"/>
  <c r="I37" i="4"/>
  <c r="I30" i="4"/>
  <c r="I17" i="4"/>
  <c r="I18" i="4"/>
  <c r="I19" i="4"/>
  <c r="I20" i="4"/>
  <c r="I21" i="4"/>
  <c r="I22" i="4"/>
  <c r="I23" i="4"/>
  <c r="I16" i="4"/>
  <c r="K18" i="5"/>
  <c r="I23" i="8" l="1"/>
  <c r="K23" i="8" s="1"/>
  <c r="I24" i="8"/>
  <c r="K24" i="8" s="1"/>
  <c r="I22" i="8"/>
  <c r="K22" i="8" s="1"/>
  <c r="J18" i="7" l="1"/>
  <c r="J19" i="7"/>
  <c r="J20" i="7"/>
  <c r="J21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15" i="7"/>
  <c r="J16" i="7"/>
  <c r="J17" i="7"/>
  <c r="J14" i="7"/>
  <c r="J22" i="7"/>
  <c r="J23" i="7"/>
  <c r="I11" i="7" l="1"/>
  <c r="K66" i="3" l="1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16" i="3"/>
  <c r="F41" i="18"/>
  <c r="F26" i="18"/>
  <c r="F43" i="18"/>
  <c r="F42" i="18"/>
  <c r="F25" i="18"/>
  <c r="F24" i="18"/>
  <c r="F23" i="18"/>
  <c r="F22" i="18"/>
  <c r="F21" i="18"/>
  <c r="F20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19" i="18"/>
  <c r="F18" i="18"/>
  <c r="F17" i="18"/>
  <c r="F16" i="18"/>
  <c r="F15" i="18"/>
  <c r="F14" i="18"/>
  <c r="F13" i="18"/>
  <c r="F44" i="18"/>
  <c r="E10" i="18" l="1"/>
  <c r="H183" i="10" l="1"/>
  <c r="H181" i="10"/>
  <c r="H182" i="10"/>
  <c r="H184" i="10"/>
  <c r="H185" i="10"/>
  <c r="H186" i="10"/>
  <c r="H187" i="10"/>
  <c r="H188" i="10"/>
  <c r="H189" i="10"/>
  <c r="H190" i="10"/>
  <c r="H191" i="10"/>
  <c r="H192" i="10"/>
  <c r="H193" i="10"/>
  <c r="H194" i="10"/>
  <c r="H195" i="10"/>
  <c r="H196" i="10"/>
  <c r="H197" i="10"/>
  <c r="H198" i="10"/>
  <c r="H199" i="10"/>
  <c r="H200" i="10"/>
  <c r="H180" i="10"/>
  <c r="D1" i="10"/>
  <c r="E1" i="10" s="1"/>
  <c r="F1" i="10" s="1"/>
  <c r="G1" i="10" s="1"/>
  <c r="H1" i="10" s="1"/>
  <c r="H624" i="10"/>
  <c r="I88" i="17" s="1"/>
  <c r="H613" i="10"/>
  <c r="I21" i="17" s="1"/>
  <c r="H614" i="10"/>
  <c r="I22" i="17" s="1"/>
  <c r="H615" i="10"/>
  <c r="I23" i="17" s="1"/>
  <c r="H616" i="10"/>
  <c r="I24" i="17" s="1"/>
  <c r="H618" i="10"/>
  <c r="I26" i="17" s="1"/>
  <c r="H619" i="10"/>
  <c r="I27" i="17" s="1"/>
  <c r="H620" i="10"/>
  <c r="I28" i="17" s="1"/>
  <c r="H621" i="10"/>
  <c r="I29" i="17" s="1"/>
  <c r="H622" i="10"/>
  <c r="I30" i="17" s="1"/>
  <c r="H623" i="10"/>
  <c r="I87" i="17" s="1"/>
  <c r="H367" i="10"/>
  <c r="H368" i="10"/>
  <c r="J27" i="17" l="1"/>
  <c r="L27" i="17" s="1"/>
  <c r="J30" i="17"/>
  <c r="L30" i="17" s="1"/>
  <c r="J21" i="17"/>
  <c r="L21" i="17" s="1"/>
  <c r="J29" i="17"/>
  <c r="L29" i="17" s="1"/>
  <c r="J88" i="17"/>
  <c r="L88" i="17" s="1"/>
  <c r="J28" i="17"/>
  <c r="L28" i="17" s="1"/>
  <c r="J26" i="17"/>
  <c r="L26" i="17" s="1"/>
  <c r="J24" i="17"/>
  <c r="L24" i="17" s="1"/>
  <c r="J23" i="17"/>
  <c r="L23" i="17" s="1"/>
  <c r="J87" i="17"/>
  <c r="L87" i="17" s="1"/>
  <c r="J22" i="17"/>
  <c r="L22" i="17" s="1"/>
  <c r="I69" i="16"/>
  <c r="J69" i="16" s="1"/>
  <c r="L69" i="16" s="1"/>
  <c r="I111" i="17"/>
  <c r="I70" i="16"/>
  <c r="J70" i="16" s="1"/>
  <c r="L70" i="16" s="1"/>
  <c r="I112" i="17"/>
  <c r="H617" i="10"/>
  <c r="I25" i="17" s="1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154" i="10"/>
  <c r="H155" i="10"/>
  <c r="H156" i="10"/>
  <c r="H157" i="10"/>
  <c r="H158" i="10"/>
  <c r="H159" i="10"/>
  <c r="H160" i="10"/>
  <c r="H161" i="10"/>
  <c r="H162" i="10"/>
  <c r="H163" i="10"/>
  <c r="H164" i="10"/>
  <c r="H165" i="10"/>
  <c r="H166" i="10"/>
  <c r="H167" i="10"/>
  <c r="H168" i="10"/>
  <c r="H169" i="10"/>
  <c r="H170" i="10"/>
  <c r="H171" i="10"/>
  <c r="H172" i="10"/>
  <c r="H173" i="10"/>
  <c r="H174" i="10"/>
  <c r="H175" i="10"/>
  <c r="H176" i="10"/>
  <c r="H66" i="10"/>
  <c r="H289" i="10"/>
  <c r="J111" i="17" l="1"/>
  <c r="L111" i="17" s="1"/>
  <c r="J25" i="17"/>
  <c r="L25" i="17" s="1"/>
  <c r="J112" i="17"/>
  <c r="L112" i="17" s="1"/>
  <c r="H267" i="10"/>
  <c r="H364" i="10" l="1"/>
  <c r="J199" i="14" s="1"/>
  <c r="K199" i="14" s="1"/>
  <c r="M199" i="14" s="1"/>
  <c r="H363" i="10"/>
  <c r="J198" i="14" s="1"/>
  <c r="K198" i="14" s="1"/>
  <c r="M198" i="14" s="1"/>
  <c r="I127" i="16" l="1"/>
  <c r="J127" i="16" s="1"/>
  <c r="L127" i="16" s="1"/>
  <c r="I169" i="17"/>
  <c r="I126" i="16"/>
  <c r="J126" i="16" s="1"/>
  <c r="L126" i="16" s="1"/>
  <c r="I168" i="17"/>
  <c r="H434" i="10"/>
  <c r="J195" i="14" s="1"/>
  <c r="J169" i="17" l="1"/>
  <c r="L169" i="17" s="1"/>
  <c r="J168" i="17"/>
  <c r="L168" i="17" s="1"/>
  <c r="H347" i="10"/>
  <c r="H343" i="10"/>
  <c r="H325" i="10"/>
  <c r="H326" i="10"/>
  <c r="I67" i="16" l="1"/>
  <c r="J67" i="16" s="1"/>
  <c r="L67" i="16" s="1"/>
  <c r="I109" i="17"/>
  <c r="I63" i="16"/>
  <c r="J63" i="16" s="1"/>
  <c r="L63" i="16" s="1"/>
  <c r="I105" i="17"/>
  <c r="I27" i="16"/>
  <c r="J27" i="16" s="1"/>
  <c r="L27" i="16" s="1"/>
  <c r="I53" i="17"/>
  <c r="I29" i="16"/>
  <c r="J29" i="16" s="1"/>
  <c r="L29" i="16" s="1"/>
  <c r="I55" i="17"/>
  <c r="H541" i="10"/>
  <c r="J55" i="17" l="1"/>
  <c r="L55" i="17" s="1"/>
  <c r="J53" i="17"/>
  <c r="L53" i="17" s="1"/>
  <c r="J109" i="17"/>
  <c r="L109" i="17" s="1"/>
  <c r="J105" i="17"/>
  <c r="L105" i="17" s="1"/>
  <c r="H19" i="9"/>
  <c r="H20" i="9"/>
  <c r="H21" i="9"/>
  <c r="H22" i="9"/>
  <c r="H23" i="9"/>
  <c r="H24" i="9"/>
  <c r="H39" i="9"/>
  <c r="I39" i="9" s="1"/>
  <c r="H40" i="9"/>
  <c r="I40" i="9" s="1"/>
  <c r="H41" i="9"/>
  <c r="I41" i="9" s="1"/>
  <c r="H42" i="9"/>
  <c r="I42" i="9" s="1"/>
  <c r="H43" i="9"/>
  <c r="I43" i="9" s="1"/>
  <c r="H44" i="9"/>
  <c r="I44" i="9" s="1"/>
  <c r="H45" i="9"/>
  <c r="I45" i="9" s="1"/>
  <c r="H46" i="9"/>
  <c r="I46" i="9" s="1"/>
  <c r="H47" i="9"/>
  <c r="I47" i="9" s="1"/>
  <c r="H48" i="9"/>
  <c r="I48" i="9" s="1"/>
  <c r="H49" i="9"/>
  <c r="I49" i="9" s="1"/>
  <c r="H50" i="9"/>
  <c r="I50" i="9" s="1"/>
  <c r="H51" i="9"/>
  <c r="I51" i="9" s="1"/>
  <c r="H52" i="9"/>
  <c r="I52" i="9" s="1"/>
  <c r="H18" i="9"/>
  <c r="H365" i="10" l="1"/>
  <c r="H366" i="10"/>
  <c r="H357" i="10"/>
  <c r="H358" i="10"/>
  <c r="H359" i="10"/>
  <c r="H360" i="10"/>
  <c r="H361" i="10"/>
  <c r="H362" i="10"/>
  <c r="H356" i="10"/>
  <c r="H349" i="10"/>
  <c r="H350" i="10"/>
  <c r="H351" i="10"/>
  <c r="H352" i="10"/>
  <c r="H353" i="10"/>
  <c r="H354" i="10"/>
  <c r="H355" i="10"/>
  <c r="H340" i="10"/>
  <c r="H341" i="10"/>
  <c r="H342" i="10"/>
  <c r="H344" i="10"/>
  <c r="H345" i="10"/>
  <c r="H346" i="10"/>
  <c r="H348" i="10"/>
  <c r="H334" i="10"/>
  <c r="H335" i="10"/>
  <c r="H336" i="10"/>
  <c r="H337" i="10"/>
  <c r="H338" i="10"/>
  <c r="H339" i="10"/>
  <c r="H328" i="10"/>
  <c r="H329" i="10"/>
  <c r="H330" i="10"/>
  <c r="H331" i="10"/>
  <c r="H332" i="10"/>
  <c r="H333" i="10"/>
  <c r="H327" i="10"/>
  <c r="H319" i="10"/>
  <c r="H320" i="10"/>
  <c r="H321" i="10"/>
  <c r="H322" i="10"/>
  <c r="H323" i="10"/>
  <c r="H324" i="10"/>
  <c r="H318" i="10"/>
  <c r="I128" i="16" l="1"/>
  <c r="I170" i="17"/>
  <c r="I129" i="16"/>
  <c r="I171" i="17"/>
  <c r="I115" i="16"/>
  <c r="I157" i="17"/>
  <c r="I116" i="16"/>
  <c r="I158" i="17"/>
  <c r="I117" i="16"/>
  <c r="I159" i="17"/>
  <c r="I118" i="16"/>
  <c r="I160" i="17"/>
  <c r="I119" i="16"/>
  <c r="I161" i="17"/>
  <c r="I120" i="16"/>
  <c r="I162" i="17"/>
  <c r="I103" i="16"/>
  <c r="I145" i="17"/>
  <c r="I84" i="16"/>
  <c r="I126" i="17"/>
  <c r="I85" i="16"/>
  <c r="I127" i="17"/>
  <c r="I86" i="16"/>
  <c r="I128" i="17"/>
  <c r="I87" i="16"/>
  <c r="I129" i="17"/>
  <c r="I88" i="16"/>
  <c r="I130" i="17"/>
  <c r="I89" i="16"/>
  <c r="I131" i="17"/>
  <c r="I90" i="16"/>
  <c r="I132" i="17"/>
  <c r="I60" i="16"/>
  <c r="I102" i="17"/>
  <c r="I61" i="16"/>
  <c r="I103" i="17"/>
  <c r="I62" i="16"/>
  <c r="I104" i="17"/>
  <c r="I64" i="16"/>
  <c r="I106" i="17"/>
  <c r="I65" i="16"/>
  <c r="I107" i="17"/>
  <c r="I66" i="16"/>
  <c r="I108" i="17"/>
  <c r="I68" i="16"/>
  <c r="I110" i="17"/>
  <c r="I41" i="16"/>
  <c r="I67" i="17"/>
  <c r="I42" i="16"/>
  <c r="I68" i="17"/>
  <c r="I43" i="16"/>
  <c r="I69" i="17"/>
  <c r="I44" i="16"/>
  <c r="I70" i="17"/>
  <c r="I45" i="16"/>
  <c r="I71" i="17"/>
  <c r="I46" i="16"/>
  <c r="I72" i="17"/>
  <c r="I35" i="16"/>
  <c r="I61" i="17"/>
  <c r="I36" i="16"/>
  <c r="I62" i="17"/>
  <c r="I37" i="16"/>
  <c r="I63" i="17"/>
  <c r="I38" i="16"/>
  <c r="I64" i="17"/>
  <c r="I39" i="16"/>
  <c r="I65" i="17"/>
  <c r="I40" i="16"/>
  <c r="I66" i="17"/>
  <c r="I31" i="16"/>
  <c r="I57" i="17"/>
  <c r="I21" i="16"/>
  <c r="I47" i="17"/>
  <c r="I22" i="16"/>
  <c r="I48" i="17"/>
  <c r="I23" i="16"/>
  <c r="I49" i="17"/>
  <c r="I24" i="16"/>
  <c r="I50" i="17"/>
  <c r="I25" i="16"/>
  <c r="I51" i="17"/>
  <c r="I26" i="16"/>
  <c r="I52" i="17"/>
  <c r="I20" i="16"/>
  <c r="J20" i="16" s="1"/>
  <c r="I46" i="17"/>
  <c r="H51" i="10"/>
  <c r="J50" i="17" l="1"/>
  <c r="L50" i="17" s="1"/>
  <c r="J106" i="17"/>
  <c r="L106" i="17" s="1"/>
  <c r="J158" i="17"/>
  <c r="L158" i="17" s="1"/>
  <c r="J46" i="17"/>
  <c r="L46" i="17" s="1"/>
  <c r="J70" i="17"/>
  <c r="L70" i="17" s="1"/>
  <c r="J131" i="17"/>
  <c r="L131" i="17" s="1"/>
  <c r="J161" i="17"/>
  <c r="L161" i="17" s="1"/>
  <c r="J61" i="17"/>
  <c r="L61" i="17" s="1"/>
  <c r="J108" i="17"/>
  <c r="L108" i="17" s="1"/>
  <c r="J103" i="17"/>
  <c r="L103" i="17" s="1"/>
  <c r="J130" i="17"/>
  <c r="L130" i="17" s="1"/>
  <c r="J126" i="17"/>
  <c r="L126" i="17" s="1"/>
  <c r="J160" i="17"/>
  <c r="L160" i="17" s="1"/>
  <c r="J171" i="17"/>
  <c r="L171" i="17" s="1"/>
  <c r="J57" i="17"/>
  <c r="L57" i="17" s="1"/>
  <c r="J71" i="17"/>
  <c r="L71" i="17" s="1"/>
  <c r="J128" i="17"/>
  <c r="L128" i="17" s="1"/>
  <c r="J66" i="17"/>
  <c r="L66" i="17" s="1"/>
  <c r="J104" i="17"/>
  <c r="L104" i="17" s="1"/>
  <c r="J127" i="17"/>
  <c r="L127" i="17" s="1"/>
  <c r="J48" i="17"/>
  <c r="L48" i="17" s="1"/>
  <c r="J63" i="17"/>
  <c r="L63" i="17" s="1"/>
  <c r="J132" i="17"/>
  <c r="L132" i="17" s="1"/>
  <c r="J49" i="17"/>
  <c r="L49" i="17" s="1"/>
  <c r="J110" i="17"/>
  <c r="L110" i="17" s="1"/>
  <c r="J157" i="17"/>
  <c r="L157" i="17" s="1"/>
  <c r="J65" i="17"/>
  <c r="L65" i="17" s="1"/>
  <c r="J47" i="17"/>
  <c r="L47" i="17" s="1"/>
  <c r="J64" i="17"/>
  <c r="L64" i="17" s="1"/>
  <c r="J72" i="17"/>
  <c r="L72" i="17" s="1"/>
  <c r="J68" i="17"/>
  <c r="L68" i="17" s="1"/>
  <c r="J107" i="17"/>
  <c r="L107" i="17" s="1"/>
  <c r="J102" i="17"/>
  <c r="L102" i="17" s="1"/>
  <c r="J129" i="17"/>
  <c r="L129" i="17" s="1"/>
  <c r="J145" i="17"/>
  <c r="L145" i="17" s="1"/>
  <c r="J159" i="17"/>
  <c r="L159" i="17" s="1"/>
  <c r="J170" i="17"/>
  <c r="L170" i="17" s="1"/>
  <c r="J67" i="17"/>
  <c r="L67" i="17" s="1"/>
  <c r="J162" i="17"/>
  <c r="L162" i="17" s="1"/>
  <c r="J62" i="17"/>
  <c r="L62" i="17" s="1"/>
  <c r="J52" i="17"/>
  <c r="L52" i="17" s="1"/>
  <c r="J69" i="17"/>
  <c r="L69" i="17" s="1"/>
  <c r="J51" i="17"/>
  <c r="L51" i="17" s="1"/>
  <c r="K2" i="10"/>
  <c r="L2" i="10"/>
  <c r="K18" i="17" l="1"/>
  <c r="H524" i="10"/>
  <c r="J171" i="14" s="1"/>
  <c r="H521" i="10"/>
  <c r="J167" i="14" s="1"/>
  <c r="H520" i="10"/>
  <c r="J165" i="14" s="1"/>
  <c r="H516" i="10"/>
  <c r="J146" i="14" s="1"/>
  <c r="H514" i="10"/>
  <c r="J144" i="14" s="1"/>
  <c r="H512" i="10"/>
  <c r="J142" i="14" s="1"/>
  <c r="H510" i="10"/>
  <c r="J140" i="14" s="1"/>
  <c r="H508" i="10"/>
  <c r="J138" i="14" s="1"/>
  <c r="H499" i="10"/>
  <c r="J126" i="14" s="1"/>
  <c r="H495" i="10"/>
  <c r="J120" i="14" s="1"/>
  <c r="H493" i="10"/>
  <c r="J117" i="14" s="1"/>
  <c r="H491" i="10"/>
  <c r="J114" i="14" s="1"/>
  <c r="H489" i="10"/>
  <c r="J111" i="14" s="1"/>
  <c r="H485" i="10"/>
  <c r="J105" i="14" s="1"/>
  <c r="H483" i="10"/>
  <c r="J102" i="14" s="1"/>
  <c r="H481" i="10"/>
  <c r="J99" i="14" s="1"/>
  <c r="H478" i="10"/>
  <c r="J96" i="14" s="1"/>
  <c r="H477" i="10"/>
  <c r="J93" i="14" s="1"/>
  <c r="H473" i="10"/>
  <c r="J87" i="14" s="1"/>
  <c r="H472" i="10"/>
  <c r="J85" i="14" s="1"/>
  <c r="H469" i="10"/>
  <c r="J69" i="14" s="1"/>
  <c r="H467" i="10"/>
  <c r="J67" i="14" s="1"/>
  <c r="H506" i="10"/>
  <c r="J136" i="14" s="1"/>
  <c r="H505" i="10"/>
  <c r="J135" i="14" s="1"/>
  <c r="H504" i="10"/>
  <c r="J134" i="14" s="1"/>
  <c r="H503" i="10"/>
  <c r="J133" i="14" s="1"/>
  <c r="H502" i="10"/>
  <c r="J131" i="14" s="1"/>
  <c r="H501" i="10"/>
  <c r="J129" i="14" s="1"/>
  <c r="H500" i="10"/>
  <c r="J128" i="14" s="1"/>
  <c r="H497" i="10"/>
  <c r="J123" i="14" s="1"/>
  <c r="H487" i="10"/>
  <c r="J108" i="14" s="1"/>
  <c r="H476" i="10"/>
  <c r="J92" i="14" s="1"/>
  <c r="H475" i="10"/>
  <c r="J90" i="14" s="1"/>
  <c r="H474" i="10"/>
  <c r="J88" i="14" s="1"/>
  <c r="H471" i="10"/>
  <c r="J84" i="14" s="1"/>
  <c r="H466" i="10"/>
  <c r="J66" i="14" s="1"/>
  <c r="H465" i="10"/>
  <c r="J65" i="14" s="1"/>
  <c r="H464" i="10"/>
  <c r="J64" i="14" s="1"/>
  <c r="H463" i="10"/>
  <c r="J63" i="14" s="1"/>
  <c r="H462" i="10"/>
  <c r="J62" i="14" s="1"/>
  <c r="H461" i="10"/>
  <c r="J61" i="14" s="1"/>
  <c r="H460" i="10"/>
  <c r="J60" i="14" s="1"/>
  <c r="H459" i="10"/>
  <c r="J57" i="14" s="1"/>
  <c r="H458" i="10"/>
  <c r="J56" i="14" s="1"/>
  <c r="H457" i="10"/>
  <c r="J54" i="14" s="1"/>
  <c r="H456" i="10"/>
  <c r="J53" i="14" s="1"/>
  <c r="H455" i="10"/>
  <c r="J51" i="14" s="1"/>
  <c r="H454" i="10"/>
  <c r="J50" i="14" s="1"/>
  <c r="H453" i="10"/>
  <c r="J48" i="14" s="1"/>
  <c r="H452" i="10"/>
  <c r="J46" i="14" s="1"/>
  <c r="H451" i="10"/>
  <c r="J45" i="14" s="1"/>
  <c r="H450" i="10"/>
  <c r="J43" i="14" s="1"/>
  <c r="H449" i="10"/>
  <c r="J42" i="14" s="1"/>
  <c r="H448" i="10"/>
  <c r="J40" i="14" s="1"/>
  <c r="H447" i="10"/>
  <c r="J39" i="14" s="1"/>
  <c r="H446" i="10"/>
  <c r="J37" i="14" s="1"/>
  <c r="H445" i="10"/>
  <c r="J36" i="14" s="1"/>
  <c r="H444" i="10"/>
  <c r="J34" i="14" s="1"/>
  <c r="H443" i="10"/>
  <c r="J33" i="14" s="1"/>
  <c r="H442" i="10"/>
  <c r="J31" i="14" s="1"/>
  <c r="H441" i="10"/>
  <c r="J29" i="14" s="1"/>
  <c r="H440" i="10"/>
  <c r="J26" i="14" s="1"/>
  <c r="H439" i="10"/>
  <c r="J25" i="14" s="1"/>
  <c r="H438" i="10"/>
  <c r="J23" i="14" s="1"/>
  <c r="H437" i="10"/>
  <c r="J21" i="14" s="1"/>
  <c r="H436" i="10"/>
  <c r="H435" i="10"/>
  <c r="H537" i="10"/>
  <c r="J217" i="14" s="1"/>
  <c r="H536" i="10"/>
  <c r="J216" i="14" s="1"/>
  <c r="H535" i="10"/>
  <c r="J215" i="14" s="1"/>
  <c r="H534" i="10"/>
  <c r="J214" i="14" s="1"/>
  <c r="H533" i="10"/>
  <c r="J213" i="14" s="1"/>
  <c r="H532" i="10"/>
  <c r="J212" i="14" s="1"/>
  <c r="H531" i="10"/>
  <c r="J211" i="14" s="1"/>
  <c r="H530" i="10"/>
  <c r="J210" i="14" s="1"/>
  <c r="H529" i="10"/>
  <c r="J209" i="14" s="1"/>
  <c r="H528" i="10"/>
  <c r="J208" i="14" s="1"/>
  <c r="H527" i="10"/>
  <c r="J207" i="14" s="1"/>
  <c r="H526" i="10"/>
  <c r="J206" i="14" s="1"/>
  <c r="H525" i="10"/>
  <c r="J205" i="14" s="1"/>
  <c r="H523" i="10"/>
  <c r="J170" i="14" s="1"/>
  <c r="H522" i="10"/>
  <c r="J168" i="14" s="1"/>
  <c r="H519" i="10"/>
  <c r="J164" i="14" s="1"/>
  <c r="H518" i="10"/>
  <c r="J162" i="14" s="1"/>
  <c r="H517" i="10"/>
  <c r="J161" i="14" s="1"/>
  <c r="H515" i="10"/>
  <c r="J145" i="14" s="1"/>
  <c r="H513" i="10"/>
  <c r="J143" i="14" s="1"/>
  <c r="H511" i="10"/>
  <c r="J141" i="14" s="1"/>
  <c r="H509" i="10"/>
  <c r="J139" i="14" s="1"/>
  <c r="H507" i="10"/>
  <c r="J137" i="14" s="1"/>
  <c r="H498" i="10"/>
  <c r="J125" i="14" s="1"/>
  <c r="H496" i="10"/>
  <c r="J122" i="14" s="1"/>
  <c r="H494" i="10"/>
  <c r="J119" i="14" s="1"/>
  <c r="H492" i="10"/>
  <c r="J116" i="14" s="1"/>
  <c r="H490" i="10"/>
  <c r="J113" i="14" s="1"/>
  <c r="H488" i="10"/>
  <c r="J110" i="14" s="1"/>
  <c r="H486" i="10"/>
  <c r="J107" i="14" s="1"/>
  <c r="H484" i="10"/>
  <c r="J104" i="14" s="1"/>
  <c r="H482" i="10"/>
  <c r="J101" i="14" s="1"/>
  <c r="H480" i="10"/>
  <c r="J98" i="14" s="1"/>
  <c r="H479" i="10"/>
  <c r="J97" i="14" s="1"/>
  <c r="H468" i="10"/>
  <c r="J68" i="14" s="1"/>
  <c r="H470" i="10"/>
  <c r="J70" i="14" s="1"/>
  <c r="J19" i="14" l="1"/>
  <c r="J18" i="14"/>
  <c r="K195" i="14"/>
  <c r="M195" i="14" s="1"/>
  <c r="H433" i="10"/>
  <c r="J194" i="14" s="1"/>
  <c r="K194" i="14" s="1"/>
  <c r="M194" i="14" s="1"/>
  <c r="H428" i="10"/>
  <c r="J184" i="14" s="1"/>
  <c r="K184" i="14" s="1"/>
  <c r="M184" i="14" s="1"/>
  <c r="H429" i="10"/>
  <c r="J185" i="14" s="1"/>
  <c r="K185" i="14" s="1"/>
  <c r="M185" i="14" s="1"/>
  <c r="H430" i="10"/>
  <c r="J186" i="14" s="1"/>
  <c r="K186" i="14" s="1"/>
  <c r="M186" i="14" s="1"/>
  <c r="H431" i="10"/>
  <c r="J187" i="14" s="1"/>
  <c r="K187" i="14" s="1"/>
  <c r="M187" i="14" s="1"/>
  <c r="H432" i="10"/>
  <c r="J188" i="14" s="1"/>
  <c r="K188" i="14" s="1"/>
  <c r="M188" i="14" s="1"/>
  <c r="K217" i="14" l="1"/>
  <c r="M217" i="14" s="1"/>
  <c r="K213" i="14"/>
  <c r="M213" i="14" s="1"/>
  <c r="K209" i="14"/>
  <c r="M209" i="14" s="1"/>
  <c r="K205" i="14"/>
  <c r="M205" i="14" s="1"/>
  <c r="K216" i="14"/>
  <c r="M216" i="14" s="1"/>
  <c r="K212" i="14"/>
  <c r="M212" i="14" s="1"/>
  <c r="K208" i="14"/>
  <c r="M208" i="14" s="1"/>
  <c r="K215" i="14"/>
  <c r="M215" i="14" s="1"/>
  <c r="K211" i="14"/>
  <c r="M211" i="14" s="1"/>
  <c r="K207" i="14"/>
  <c r="M207" i="14" s="1"/>
  <c r="K214" i="14"/>
  <c r="M214" i="14" s="1"/>
  <c r="K210" i="14"/>
  <c r="M210" i="14" s="1"/>
  <c r="K206" i="14"/>
  <c r="M206" i="14" s="1"/>
  <c r="K171" i="14"/>
  <c r="M171" i="14" s="1"/>
  <c r="K170" i="14"/>
  <c r="M170" i="14" s="1"/>
  <c r="K168" i="14"/>
  <c r="M168" i="14" s="1"/>
  <c r="K167" i="14"/>
  <c r="M167" i="14" s="1"/>
  <c r="K165" i="14"/>
  <c r="M165" i="14" s="1"/>
  <c r="K164" i="14"/>
  <c r="M164" i="14" s="1"/>
  <c r="K162" i="14"/>
  <c r="M162" i="14" s="1"/>
  <c r="K161" i="14"/>
  <c r="M161" i="14" s="1"/>
  <c r="H423" i="10"/>
  <c r="H424" i="10"/>
  <c r="H425" i="10"/>
  <c r="H426" i="10"/>
  <c r="H427" i="10"/>
  <c r="H415" i="10"/>
  <c r="H416" i="10"/>
  <c r="H417" i="10"/>
  <c r="H418" i="10"/>
  <c r="H419" i="10"/>
  <c r="H420" i="10"/>
  <c r="H421" i="10"/>
  <c r="H422" i="10"/>
  <c r="H414" i="10"/>
  <c r="H409" i="10" l="1"/>
  <c r="J160" i="14" s="1"/>
  <c r="K160" i="14" s="1"/>
  <c r="M160" i="14" s="1"/>
  <c r="H410" i="10"/>
  <c r="J163" i="14" s="1"/>
  <c r="K163" i="14" s="1"/>
  <c r="M163" i="14" s="1"/>
  <c r="H411" i="10"/>
  <c r="J166" i="14" s="1"/>
  <c r="K166" i="14" s="1"/>
  <c r="M166" i="14" s="1"/>
  <c r="H412" i="10"/>
  <c r="J169" i="14" s="1"/>
  <c r="K169" i="14" s="1"/>
  <c r="M169" i="14" s="1"/>
  <c r="H413" i="10"/>
  <c r="J172" i="14" s="1"/>
  <c r="K172" i="14" s="1"/>
  <c r="M172" i="14" s="1"/>
  <c r="H408" i="10"/>
  <c r="J159" i="14" s="1"/>
  <c r="K159" i="14" s="1"/>
  <c r="M159" i="14" s="1"/>
  <c r="K135" i="14"/>
  <c r="M135" i="14" s="1"/>
  <c r="K136" i="14"/>
  <c r="M136" i="14" s="1"/>
  <c r="K137" i="14"/>
  <c r="M137" i="14" s="1"/>
  <c r="K138" i="14"/>
  <c r="M138" i="14" s="1"/>
  <c r="K139" i="14"/>
  <c r="M139" i="14" s="1"/>
  <c r="K140" i="14"/>
  <c r="M140" i="14" s="1"/>
  <c r="K141" i="14"/>
  <c r="M141" i="14" s="1"/>
  <c r="K142" i="14"/>
  <c r="M142" i="14" s="1"/>
  <c r="K143" i="14"/>
  <c r="M143" i="14" s="1"/>
  <c r="K144" i="14"/>
  <c r="M144" i="14" s="1"/>
  <c r="K145" i="14"/>
  <c r="M145" i="14" s="1"/>
  <c r="K146" i="14"/>
  <c r="M146" i="14" s="1"/>
  <c r="K134" i="14" l="1"/>
  <c r="M134" i="14" s="1"/>
  <c r="K133" i="14"/>
  <c r="M133" i="14" s="1"/>
  <c r="K131" i="14"/>
  <c r="M131" i="14" s="1"/>
  <c r="K129" i="14"/>
  <c r="M129" i="14" s="1"/>
  <c r="K128" i="14"/>
  <c r="M128" i="14" s="1"/>
  <c r="K126" i="14"/>
  <c r="M126" i="14" s="1"/>
  <c r="K125" i="14"/>
  <c r="M125" i="14" s="1"/>
  <c r="K123" i="14"/>
  <c r="M123" i="14" s="1"/>
  <c r="K122" i="14"/>
  <c r="M122" i="14" s="1"/>
  <c r="K120" i="14"/>
  <c r="M120" i="14" s="1"/>
  <c r="K119" i="14"/>
  <c r="M119" i="14" s="1"/>
  <c r="K117" i="14"/>
  <c r="M117" i="14" s="1"/>
  <c r="K116" i="14"/>
  <c r="M116" i="14" s="1"/>
  <c r="K114" i="14"/>
  <c r="M114" i="14" s="1"/>
  <c r="K113" i="14"/>
  <c r="M113" i="14" s="1"/>
  <c r="K111" i="14"/>
  <c r="M111" i="14" s="1"/>
  <c r="K110" i="14"/>
  <c r="M110" i="14" s="1"/>
  <c r="K108" i="14"/>
  <c r="M108" i="14" s="1"/>
  <c r="K107" i="14"/>
  <c r="M107" i="14" s="1"/>
  <c r="K105" i="14"/>
  <c r="M105" i="14" s="1"/>
  <c r="K104" i="14"/>
  <c r="M104" i="14" s="1"/>
  <c r="K102" i="14"/>
  <c r="M102" i="14" s="1"/>
  <c r="K101" i="14"/>
  <c r="M101" i="14" s="1"/>
  <c r="K99" i="14"/>
  <c r="M99" i="14" s="1"/>
  <c r="K98" i="14"/>
  <c r="M98" i="14" s="1"/>
  <c r="K97" i="14"/>
  <c r="M97" i="14" s="1"/>
  <c r="K96" i="14"/>
  <c r="M96" i="14" s="1"/>
  <c r="K93" i="14"/>
  <c r="M93" i="14" s="1"/>
  <c r="K92" i="14"/>
  <c r="M92" i="14" s="1"/>
  <c r="K90" i="14"/>
  <c r="M90" i="14" s="1"/>
  <c r="K88" i="14"/>
  <c r="M88" i="14" s="1"/>
  <c r="K87" i="14"/>
  <c r="M87" i="14" s="1"/>
  <c r="K85" i="14"/>
  <c r="M85" i="14" s="1"/>
  <c r="K84" i="14"/>
  <c r="M84" i="14" s="1"/>
  <c r="H391" i="10" l="1"/>
  <c r="J86" i="14" s="1"/>
  <c r="K86" i="14" s="1"/>
  <c r="M86" i="14" s="1"/>
  <c r="H392" i="10"/>
  <c r="J89" i="14" s="1"/>
  <c r="H393" i="10"/>
  <c r="J91" i="14" s="1"/>
  <c r="H394" i="10"/>
  <c r="J94" i="14" s="1"/>
  <c r="H395" i="10"/>
  <c r="J95" i="14" s="1"/>
  <c r="H396" i="10"/>
  <c r="J100" i="14" s="1"/>
  <c r="H397" i="10"/>
  <c r="J103" i="14" s="1"/>
  <c r="H398" i="10"/>
  <c r="J106" i="14" s="1"/>
  <c r="H399" i="10"/>
  <c r="J109" i="14" s="1"/>
  <c r="H400" i="10"/>
  <c r="J112" i="14" s="1"/>
  <c r="H401" i="10"/>
  <c r="J115" i="14" s="1"/>
  <c r="H402" i="10"/>
  <c r="J118" i="14" s="1"/>
  <c r="H403" i="10"/>
  <c r="J121" i="14" s="1"/>
  <c r="H404" i="10"/>
  <c r="J124" i="14" s="1"/>
  <c r="H405" i="10"/>
  <c r="J127" i="14" s="1"/>
  <c r="H406" i="10"/>
  <c r="J130" i="14" s="1"/>
  <c r="H407" i="10"/>
  <c r="J132" i="14" s="1"/>
  <c r="H390" i="10"/>
  <c r="J83" i="14" s="1"/>
  <c r="K83" i="14" s="1"/>
  <c r="M83" i="14" s="1"/>
  <c r="K51" i="14"/>
  <c r="M51" i="14" s="1"/>
  <c r="K53" i="14"/>
  <c r="M53" i="14" s="1"/>
  <c r="K54" i="14"/>
  <c r="M54" i="14" s="1"/>
  <c r="K56" i="14"/>
  <c r="M56" i="14" s="1"/>
  <c r="K57" i="14"/>
  <c r="M57" i="14" s="1"/>
  <c r="K60" i="14"/>
  <c r="M60" i="14" s="1"/>
  <c r="K61" i="14"/>
  <c r="M61" i="14" s="1"/>
  <c r="K62" i="14"/>
  <c r="M62" i="14" s="1"/>
  <c r="K63" i="14"/>
  <c r="M63" i="14" s="1"/>
  <c r="K64" i="14"/>
  <c r="M64" i="14" s="1"/>
  <c r="K65" i="14"/>
  <c r="M65" i="14" s="1"/>
  <c r="K66" i="14"/>
  <c r="M66" i="14" s="1"/>
  <c r="K67" i="14"/>
  <c r="M67" i="14" s="1"/>
  <c r="K68" i="14"/>
  <c r="M68" i="14" s="1"/>
  <c r="K69" i="14"/>
  <c r="M69" i="14" s="1"/>
  <c r="K70" i="14"/>
  <c r="K39" i="14"/>
  <c r="M39" i="14" s="1"/>
  <c r="K40" i="14"/>
  <c r="M40" i="14" s="1"/>
  <c r="K42" i="14"/>
  <c r="M42" i="14" s="1"/>
  <c r="K43" i="14"/>
  <c r="M43" i="14" s="1"/>
  <c r="K45" i="14"/>
  <c r="M45" i="14" s="1"/>
  <c r="K46" i="14"/>
  <c r="M46" i="14" s="1"/>
  <c r="K48" i="14"/>
  <c r="M48" i="14" s="1"/>
  <c r="K50" i="14"/>
  <c r="M50" i="14" s="1"/>
  <c r="K18" i="14"/>
  <c r="M18" i="14" s="1"/>
  <c r="K19" i="14"/>
  <c r="M19" i="14" s="1"/>
  <c r="K21" i="14"/>
  <c r="M21" i="14" s="1"/>
  <c r="K23" i="14"/>
  <c r="M23" i="14" s="1"/>
  <c r="K25" i="14"/>
  <c r="M25" i="14" s="1"/>
  <c r="K26" i="14"/>
  <c r="M26" i="14" s="1"/>
  <c r="K89" i="14" l="1"/>
  <c r="M89" i="14" s="1"/>
  <c r="K91" i="14"/>
  <c r="M91" i="14" s="1"/>
  <c r="K94" i="14"/>
  <c r="M94" i="14" s="1"/>
  <c r="K95" i="14"/>
  <c r="M95" i="14" s="1"/>
  <c r="K100" i="14"/>
  <c r="M100" i="14" s="1"/>
  <c r="K103" i="14"/>
  <c r="M103" i="14" s="1"/>
  <c r="K106" i="14"/>
  <c r="M106" i="14" s="1"/>
  <c r="K109" i="14"/>
  <c r="M109" i="14" s="1"/>
  <c r="K112" i="14"/>
  <c r="M112" i="14" s="1"/>
  <c r="K115" i="14"/>
  <c r="M115" i="14" s="1"/>
  <c r="K118" i="14"/>
  <c r="M118" i="14" s="1"/>
  <c r="K121" i="14"/>
  <c r="M121" i="14" s="1"/>
  <c r="K124" i="14"/>
  <c r="M124" i="14" s="1"/>
  <c r="K127" i="14"/>
  <c r="M127" i="14" s="1"/>
  <c r="K130" i="14"/>
  <c r="M130" i="14" s="1"/>
  <c r="K132" i="14"/>
  <c r="M132" i="14" s="1"/>
  <c r="K29" i="14"/>
  <c r="M29" i="14" s="1"/>
  <c r="K31" i="14"/>
  <c r="M31" i="14" s="1"/>
  <c r="K33" i="14"/>
  <c r="M33" i="14" s="1"/>
  <c r="K34" i="14"/>
  <c r="M34" i="14" s="1"/>
  <c r="K36" i="14"/>
  <c r="M36" i="14" s="1"/>
  <c r="K37" i="14"/>
  <c r="M37" i="14" s="1"/>
  <c r="H372" i="10" l="1"/>
  <c r="J17" i="14" s="1"/>
  <c r="K17" i="14" s="1"/>
  <c r="H389" i="10" l="1"/>
  <c r="J59" i="14" s="1"/>
  <c r="K59" i="14" s="1"/>
  <c r="M59" i="14" s="1"/>
  <c r="H388" i="10"/>
  <c r="J58" i="14" s="1"/>
  <c r="K58" i="14" s="1"/>
  <c r="M58" i="14" s="1"/>
  <c r="H387" i="10"/>
  <c r="J55" i="14" s="1"/>
  <c r="K55" i="14" s="1"/>
  <c r="M55" i="14" s="1"/>
  <c r="H386" i="10"/>
  <c r="J52" i="14" s="1"/>
  <c r="K52" i="14" s="1"/>
  <c r="M52" i="14" s="1"/>
  <c r="H385" i="10"/>
  <c r="J49" i="14" s="1"/>
  <c r="K49" i="14" s="1"/>
  <c r="M49" i="14" s="1"/>
  <c r="H384" i="10"/>
  <c r="J47" i="14" s="1"/>
  <c r="K47" i="14" s="1"/>
  <c r="M47" i="14" s="1"/>
  <c r="H383" i="10"/>
  <c r="J44" i="14" s="1"/>
  <c r="K44" i="14" s="1"/>
  <c r="M44" i="14" s="1"/>
  <c r="H382" i="10"/>
  <c r="J41" i="14" s="1"/>
  <c r="K41" i="14" s="1"/>
  <c r="M41" i="14" s="1"/>
  <c r="H381" i="10"/>
  <c r="J38" i="14" s="1"/>
  <c r="K38" i="14" s="1"/>
  <c r="M38" i="14" s="1"/>
  <c r="H380" i="10"/>
  <c r="J35" i="14" s="1"/>
  <c r="K35" i="14" s="1"/>
  <c r="M35" i="14" s="1"/>
  <c r="H379" i="10"/>
  <c r="J32" i="14" s="1"/>
  <c r="K32" i="14" s="1"/>
  <c r="M32" i="14" s="1"/>
  <c r="H378" i="10"/>
  <c r="J30" i="14" s="1"/>
  <c r="K30" i="14" s="1"/>
  <c r="M30" i="14" s="1"/>
  <c r="H377" i="10"/>
  <c r="J28" i="14" s="1"/>
  <c r="K28" i="14" s="1"/>
  <c r="H373" i="10"/>
  <c r="J20" i="14" s="1"/>
  <c r="K20" i="14" s="1"/>
  <c r="M20" i="14" s="1"/>
  <c r="H374" i="10"/>
  <c r="J22" i="14" s="1"/>
  <c r="K22" i="14" s="1"/>
  <c r="M22" i="14" s="1"/>
  <c r="H375" i="10"/>
  <c r="J24" i="14" s="1"/>
  <c r="K24" i="14" s="1"/>
  <c r="M24" i="14" s="1"/>
  <c r="H376" i="10"/>
  <c r="J27" i="14" s="1"/>
  <c r="K27" i="14" s="1"/>
  <c r="M27" i="14" s="1"/>
  <c r="H609" i="10" l="1"/>
  <c r="H99" i="15" s="1"/>
  <c r="I99" i="15" s="1"/>
  <c r="K99" i="15" s="1"/>
  <c r="H608" i="10"/>
  <c r="H98" i="15" s="1"/>
  <c r="I98" i="15" s="1"/>
  <c r="K98" i="15" s="1"/>
  <c r="H607" i="10"/>
  <c r="H97" i="15" s="1"/>
  <c r="I97" i="15" s="1"/>
  <c r="K97" i="15" s="1"/>
  <c r="H606" i="10"/>
  <c r="H96" i="15" s="1"/>
  <c r="I96" i="15" s="1"/>
  <c r="K96" i="15" s="1"/>
  <c r="H605" i="10"/>
  <c r="H95" i="15" s="1"/>
  <c r="I95" i="15" s="1"/>
  <c r="K95" i="15" s="1"/>
  <c r="H604" i="10"/>
  <c r="H94" i="15" s="1"/>
  <c r="I94" i="15" s="1"/>
  <c r="K94" i="15" s="1"/>
  <c r="H603" i="10"/>
  <c r="H93" i="15" s="1"/>
  <c r="I93" i="15" s="1"/>
  <c r="K93" i="15" s="1"/>
  <c r="H602" i="10"/>
  <c r="H92" i="15" s="1"/>
  <c r="I92" i="15" s="1"/>
  <c r="K92" i="15" s="1"/>
  <c r="H601" i="10"/>
  <c r="H91" i="15" s="1"/>
  <c r="I91" i="15" s="1"/>
  <c r="K91" i="15" s="1"/>
  <c r="H600" i="10"/>
  <c r="H90" i="15" s="1"/>
  <c r="I90" i="15" s="1"/>
  <c r="K90" i="15" s="1"/>
  <c r="H599" i="10"/>
  <c r="H89" i="15" s="1"/>
  <c r="I89" i="15" s="1"/>
  <c r="K89" i="15" s="1"/>
  <c r="H598" i="10"/>
  <c r="H88" i="15" s="1"/>
  <c r="I88" i="15" s="1"/>
  <c r="K88" i="15" s="1"/>
  <c r="H597" i="10" l="1"/>
  <c r="H82" i="15" s="1"/>
  <c r="I82" i="15" s="1"/>
  <c r="K82" i="15" s="1"/>
  <c r="H596" i="10"/>
  <c r="H81" i="15" s="1"/>
  <c r="I81" i="15" s="1"/>
  <c r="K81" i="15" s="1"/>
  <c r="H595" i="10"/>
  <c r="H77" i="15" s="1"/>
  <c r="I77" i="15" s="1"/>
  <c r="K77" i="15" s="1"/>
  <c r="H594" i="10"/>
  <c r="H76" i="15" s="1"/>
  <c r="I76" i="15" s="1"/>
  <c r="K76" i="15" s="1"/>
  <c r="H593" i="10"/>
  <c r="H75" i="15" s="1"/>
  <c r="I75" i="15" s="1"/>
  <c r="K75" i="15" s="1"/>
  <c r="H592" i="10"/>
  <c r="H74" i="15" s="1"/>
  <c r="I74" i="15" s="1"/>
  <c r="K74" i="15" s="1"/>
  <c r="H591" i="10"/>
  <c r="H73" i="15" s="1"/>
  <c r="I73" i="15" s="1"/>
  <c r="K73" i="15" s="1"/>
  <c r="H590" i="10"/>
  <c r="H72" i="15" s="1"/>
  <c r="I72" i="15" s="1"/>
  <c r="H589" i="10"/>
  <c r="H71" i="15" s="1"/>
  <c r="I71" i="15" s="1"/>
  <c r="H588" i="10"/>
  <c r="H70" i="15" s="1"/>
  <c r="I70" i="15" s="1"/>
  <c r="H587" i="10"/>
  <c r="H69" i="15" s="1"/>
  <c r="I69" i="15" s="1"/>
  <c r="H586" i="10"/>
  <c r="H68" i="15" s="1"/>
  <c r="I68" i="15" s="1"/>
  <c r="H585" i="10"/>
  <c r="H67" i="15" s="1"/>
  <c r="I67" i="15" s="1"/>
  <c r="H584" i="10"/>
  <c r="H66" i="15" s="1"/>
  <c r="I66" i="15" s="1"/>
  <c r="H582" i="10"/>
  <c r="H46" i="15" s="1"/>
  <c r="I46" i="15" s="1"/>
  <c r="K46" i="15" s="1"/>
  <c r="H581" i="10"/>
  <c r="H45" i="15" s="1"/>
  <c r="I45" i="15" s="1"/>
  <c r="K45" i="15" s="1"/>
  <c r="H580" i="10"/>
  <c r="H44" i="15" s="1"/>
  <c r="I44" i="15" s="1"/>
  <c r="K44" i="15" s="1"/>
  <c r="H579" i="10"/>
  <c r="H43" i="15" s="1"/>
  <c r="I43" i="15" s="1"/>
  <c r="K43" i="15" s="1"/>
  <c r="H577" i="10"/>
  <c r="H41" i="15" s="1"/>
  <c r="I41" i="15" s="1"/>
  <c r="K41" i="15" s="1"/>
  <c r="H574" i="10"/>
  <c r="H38" i="15" s="1"/>
  <c r="I38" i="15" s="1"/>
  <c r="K38" i="15" s="1"/>
  <c r="H567" i="10" l="1"/>
  <c r="H55" i="15" s="1"/>
  <c r="I55" i="15" s="1"/>
  <c r="K55" i="15" s="1"/>
  <c r="H564" i="10"/>
  <c r="H52" i="15" s="1"/>
  <c r="I52" i="15" s="1"/>
  <c r="K52" i="15" s="1"/>
  <c r="H562" i="10"/>
  <c r="H33" i="15" s="1"/>
  <c r="I33" i="15" s="1"/>
  <c r="K33" i="15" s="1"/>
  <c r="H560" i="10"/>
  <c r="H31" i="15" s="1"/>
  <c r="I31" i="15" s="1"/>
  <c r="K31" i="15" s="1"/>
  <c r="H557" i="10"/>
  <c r="H28" i="15" s="1"/>
  <c r="I28" i="15" s="1"/>
  <c r="K28" i="15" s="1"/>
  <c r="H553" i="10"/>
  <c r="H24" i="15" s="1"/>
  <c r="I24" i="15" s="1"/>
  <c r="K24" i="15" s="1"/>
  <c r="H549" i="10"/>
  <c r="H20" i="15" s="1"/>
  <c r="I20" i="15" s="1"/>
  <c r="K20" i="15" s="1"/>
  <c r="H583" i="10"/>
  <c r="H47" i="15" s="1"/>
  <c r="I47" i="15" s="1"/>
  <c r="K47" i="15" s="1"/>
  <c r="H578" i="10"/>
  <c r="H42" i="15" s="1"/>
  <c r="I42" i="15" s="1"/>
  <c r="K42" i="15" s="1"/>
  <c r="H576" i="10"/>
  <c r="H40" i="15" s="1"/>
  <c r="I40" i="15" s="1"/>
  <c r="K40" i="15" s="1"/>
  <c r="H575" i="10"/>
  <c r="H39" i="15" s="1"/>
  <c r="I39" i="15" s="1"/>
  <c r="K39" i="15" s="1"/>
  <c r="H573" i="10"/>
  <c r="H37" i="15" s="1"/>
  <c r="I37" i="15" s="1"/>
  <c r="K37" i="15" s="1"/>
  <c r="H572" i="10"/>
  <c r="H36" i="15" s="1"/>
  <c r="I36" i="15" s="1"/>
  <c r="K36" i="15" s="1"/>
  <c r="H571" i="10" l="1"/>
  <c r="H35" i="15" s="1"/>
  <c r="I35" i="15" s="1"/>
  <c r="K35" i="15" s="1"/>
  <c r="H570" i="10"/>
  <c r="H34" i="15" s="1"/>
  <c r="I34" i="15" s="1"/>
  <c r="K34" i="15" s="1"/>
  <c r="H569" i="10"/>
  <c r="H57" i="15" s="1"/>
  <c r="I57" i="15" s="1"/>
  <c r="K57" i="15" s="1"/>
  <c r="H568" i="10"/>
  <c r="H56" i="15" s="1"/>
  <c r="I56" i="15" s="1"/>
  <c r="K56" i="15" s="1"/>
  <c r="H565" i="10"/>
  <c r="H53" i="15" s="1"/>
  <c r="I53" i="15" s="1"/>
  <c r="K53" i="15" s="1"/>
  <c r="H558" i="10"/>
  <c r="H29" i="15" s="1"/>
  <c r="I29" i="15" s="1"/>
  <c r="K29" i="15" s="1"/>
  <c r="H554" i="10"/>
  <c r="H25" i="15" s="1"/>
  <c r="I25" i="15" s="1"/>
  <c r="K25" i="15" s="1"/>
  <c r="H550" i="10"/>
  <c r="H21" i="15" s="1"/>
  <c r="I21" i="15" s="1"/>
  <c r="K21" i="15" s="1"/>
  <c r="H546" i="10"/>
  <c r="H17" i="15" s="1"/>
  <c r="I17" i="15" s="1"/>
  <c r="K17" i="15" s="1"/>
  <c r="H556" i="10"/>
  <c r="H27" i="15" s="1"/>
  <c r="I27" i="15" s="1"/>
  <c r="K27" i="15" s="1"/>
  <c r="H552" i="10"/>
  <c r="H23" i="15" s="1"/>
  <c r="I23" i="15" s="1"/>
  <c r="K23" i="15" s="1"/>
  <c r="H548" i="10"/>
  <c r="H19" i="15" s="1"/>
  <c r="I19" i="15" s="1"/>
  <c r="K19" i="15" s="1"/>
  <c r="H542" i="10"/>
  <c r="H13" i="15" s="1"/>
  <c r="I13" i="15" s="1"/>
  <c r="K13" i="15" s="1"/>
  <c r="H543" i="10"/>
  <c r="H14" i="15" s="1"/>
  <c r="I14" i="15" s="1"/>
  <c r="K14" i="15" s="1"/>
  <c r="H544" i="10"/>
  <c r="H15" i="15" s="1"/>
  <c r="I15" i="15" s="1"/>
  <c r="K15" i="15" s="1"/>
  <c r="H545" i="10"/>
  <c r="H16" i="15" s="1"/>
  <c r="I16" i="15" s="1"/>
  <c r="K16" i="15" s="1"/>
  <c r="H551" i="10" l="1"/>
  <c r="H22" i="15" s="1"/>
  <c r="I22" i="15" s="1"/>
  <c r="K22" i="15" s="1"/>
  <c r="H555" i="10"/>
  <c r="H26" i="15" s="1"/>
  <c r="I26" i="15" s="1"/>
  <c r="K26" i="15" s="1"/>
  <c r="H559" i="10"/>
  <c r="H30" i="15" s="1"/>
  <c r="I30" i="15" s="1"/>
  <c r="K30" i="15" s="1"/>
  <c r="H561" i="10"/>
  <c r="H32" i="15" s="1"/>
  <c r="I32" i="15" s="1"/>
  <c r="K32" i="15" s="1"/>
  <c r="H563" i="10"/>
  <c r="H566" i="10"/>
  <c r="H54" i="15" s="1"/>
  <c r="I54" i="15" s="1"/>
  <c r="K54" i="15" s="1"/>
  <c r="H51" i="15" l="1"/>
  <c r="I51" i="15" s="1"/>
  <c r="H547" i="10"/>
  <c r="H18" i="15" s="1"/>
  <c r="I18" i="15" s="1"/>
  <c r="H12" i="15" l="1"/>
  <c r="I12" i="15" s="1"/>
  <c r="J129" i="16" l="1"/>
  <c r="L129" i="16" s="1"/>
  <c r="J128" i="16"/>
  <c r="L128" i="16" s="1"/>
  <c r="J115" i="16"/>
  <c r="L115" i="16" s="1"/>
  <c r="J116" i="16"/>
  <c r="L116" i="16" s="1"/>
  <c r="J117" i="16"/>
  <c r="L117" i="16" s="1"/>
  <c r="J118" i="16"/>
  <c r="L118" i="16" s="1"/>
  <c r="J119" i="16"/>
  <c r="L119" i="16" s="1"/>
  <c r="J120" i="16"/>
  <c r="L120" i="16" s="1"/>
  <c r="J103" i="16"/>
  <c r="L103" i="16" s="1"/>
  <c r="H311" i="10"/>
  <c r="J84" i="16" s="1"/>
  <c r="L84" i="16" s="1"/>
  <c r="H312" i="10"/>
  <c r="J85" i="16" s="1"/>
  <c r="L85" i="16" s="1"/>
  <c r="H313" i="10"/>
  <c r="J86" i="16" s="1"/>
  <c r="L86" i="16" s="1"/>
  <c r="H314" i="10"/>
  <c r="J87" i="16" s="1"/>
  <c r="L87" i="16" s="1"/>
  <c r="J88" i="16"/>
  <c r="L88" i="16" s="1"/>
  <c r="J89" i="16"/>
  <c r="L89" i="16" s="1"/>
  <c r="J90" i="16"/>
  <c r="L90" i="16" s="1"/>
  <c r="H305" i="10"/>
  <c r="H306" i="10"/>
  <c r="H307" i="10"/>
  <c r="H308" i="10"/>
  <c r="H309" i="10"/>
  <c r="H310" i="10"/>
  <c r="H302" i="10"/>
  <c r="J41" i="16" s="1"/>
  <c r="L41" i="16" s="1"/>
  <c r="H303" i="10"/>
  <c r="J42" i="16" s="1"/>
  <c r="L42" i="16" s="1"/>
  <c r="H304" i="10"/>
  <c r="J43" i="16" s="1"/>
  <c r="L43" i="16" s="1"/>
  <c r="J44" i="16"/>
  <c r="L44" i="16" s="1"/>
  <c r="J45" i="16"/>
  <c r="L45" i="16" s="1"/>
  <c r="J46" i="16"/>
  <c r="L46" i="16" s="1"/>
  <c r="J35" i="16"/>
  <c r="L35" i="16" s="1"/>
  <c r="H300" i="10"/>
  <c r="J36" i="16" s="1"/>
  <c r="L36" i="16" s="1"/>
  <c r="H301" i="10"/>
  <c r="J37" i="16" s="1"/>
  <c r="L37" i="16" s="1"/>
  <c r="J38" i="16"/>
  <c r="L38" i="16" s="1"/>
  <c r="J39" i="16"/>
  <c r="L39" i="16" s="1"/>
  <c r="J40" i="16"/>
  <c r="L40" i="16" s="1"/>
  <c r="H299" i="10"/>
  <c r="J31" i="16" s="1"/>
  <c r="L31" i="16" s="1"/>
  <c r="H295" i="10"/>
  <c r="H296" i="10"/>
  <c r="J22" i="16" s="1"/>
  <c r="L22" i="16" s="1"/>
  <c r="H297" i="10"/>
  <c r="J23" i="16" s="1"/>
  <c r="L23" i="16" s="1"/>
  <c r="H298" i="10"/>
  <c r="J24" i="16" s="1"/>
  <c r="L24" i="16" s="1"/>
  <c r="J26" i="16"/>
  <c r="L26" i="16" s="1"/>
  <c r="H294" i="10"/>
  <c r="H290" i="10"/>
  <c r="H18" i="12" s="1"/>
  <c r="I18" i="12" s="1"/>
  <c r="I24" i="13" l="1"/>
  <c r="J24" i="13" s="1"/>
  <c r="L24" i="13" s="1"/>
  <c r="K71" i="15"/>
  <c r="J66" i="16"/>
  <c r="L66" i="16" s="1"/>
  <c r="K70" i="15"/>
  <c r="J65" i="16"/>
  <c r="L65" i="16" s="1"/>
  <c r="M28" i="14"/>
  <c r="J25" i="16"/>
  <c r="L25" i="16" s="1"/>
  <c r="K69" i="15"/>
  <c r="J64" i="16"/>
  <c r="L64" i="16" s="1"/>
  <c r="K72" i="15"/>
  <c r="J68" i="16"/>
  <c r="L68" i="16" s="1"/>
  <c r="I21" i="13"/>
  <c r="J21" i="13" s="1"/>
  <c r="L21" i="13" s="1"/>
  <c r="L20" i="16"/>
  <c r="K68" i="15"/>
  <c r="J62" i="16"/>
  <c r="L62" i="16" s="1"/>
  <c r="I22" i="13"/>
  <c r="J22" i="13" s="1"/>
  <c r="L22" i="13" s="1"/>
  <c r="J21" i="16"/>
  <c r="L21" i="16" s="1"/>
  <c r="K67" i="15"/>
  <c r="J61" i="16"/>
  <c r="L61" i="16" s="1"/>
  <c r="K66" i="15"/>
  <c r="J60" i="16"/>
  <c r="L60" i="16" s="1"/>
  <c r="I52" i="13"/>
  <c r="J52" i="13" s="1"/>
  <c r="L52" i="13" s="1"/>
  <c r="I23" i="13"/>
  <c r="J23" i="13" s="1"/>
  <c r="L23" i="13" s="1"/>
  <c r="I51" i="13"/>
  <c r="J51" i="13" s="1"/>
  <c r="L51" i="13" s="1"/>
  <c r="I25" i="13"/>
  <c r="J25" i="13" s="1"/>
  <c r="L25" i="13" s="1"/>
  <c r="K51" i="15"/>
  <c r="K18" i="15"/>
  <c r="I32" i="13"/>
  <c r="J32" i="13" s="1"/>
  <c r="L32" i="13" s="1"/>
  <c r="I26" i="13"/>
  <c r="J26" i="13" s="1"/>
  <c r="L26" i="13" s="1"/>
  <c r="I31" i="13"/>
  <c r="J31" i="13" s="1"/>
  <c r="L31" i="13" s="1"/>
  <c r="I34" i="13"/>
  <c r="J34" i="13" s="1"/>
  <c r="L34" i="13" s="1"/>
  <c r="I49" i="13"/>
  <c r="J49" i="13" s="1"/>
  <c r="L49" i="13" s="1"/>
  <c r="I67" i="13"/>
  <c r="J67" i="13" s="1"/>
  <c r="L67" i="13" s="1"/>
  <c r="I53" i="13"/>
  <c r="J53" i="13" s="1"/>
  <c r="L53" i="13" s="1"/>
  <c r="I70" i="13"/>
  <c r="J70" i="13" s="1"/>
  <c r="L70" i="13" s="1"/>
  <c r="I69" i="13"/>
  <c r="J69" i="13" s="1"/>
  <c r="L69" i="13" s="1"/>
  <c r="I50" i="13"/>
  <c r="J50" i="13" s="1"/>
  <c r="L50" i="13" s="1"/>
  <c r="I68" i="13"/>
  <c r="J68" i="13" s="1"/>
  <c r="L68" i="13" s="1"/>
  <c r="K12" i="15"/>
  <c r="M17" i="14"/>
  <c r="I30" i="13"/>
  <c r="J30" i="13" s="1"/>
  <c r="L30" i="13" s="1"/>
  <c r="I33" i="13"/>
  <c r="J33" i="13" s="1"/>
  <c r="L33" i="13" s="1"/>
  <c r="I48" i="13"/>
  <c r="J48" i="13" s="1"/>
  <c r="L48" i="13" s="1"/>
  <c r="L14" i="14" l="1"/>
  <c r="K17" i="16"/>
  <c r="J9" i="15"/>
  <c r="K18" i="13"/>
  <c r="H283" i="10"/>
  <c r="K38" i="5" s="1"/>
  <c r="H284" i="10"/>
  <c r="K39" i="5" s="1"/>
  <c r="H285" i="10"/>
  <c r="K40" i="5" s="1"/>
  <c r="H281" i="10"/>
  <c r="K14" i="5" s="1"/>
  <c r="M14" i="5" s="1"/>
  <c r="H282" i="10"/>
  <c r="J10" i="5" s="1"/>
  <c r="K10" i="5" s="1"/>
  <c r="H265" i="10"/>
  <c r="K19" i="5" s="1"/>
  <c r="H266" i="10"/>
  <c r="K20" i="5" s="1"/>
  <c r="K21" i="5"/>
  <c r="H268" i="10"/>
  <c r="K22" i="5" s="1"/>
  <c r="H269" i="10"/>
  <c r="K23" i="5" s="1"/>
  <c r="H270" i="10"/>
  <c r="H271" i="10"/>
  <c r="H272" i="10"/>
  <c r="H273" i="10"/>
  <c r="H274" i="10"/>
  <c r="H275" i="10"/>
  <c r="H276" i="10"/>
  <c r="K30" i="5" s="1"/>
  <c r="H277" i="10"/>
  <c r="K31" i="5" s="1"/>
  <c r="H278" i="10"/>
  <c r="K32" i="5" s="1"/>
  <c r="H279" i="10"/>
  <c r="K33" i="5" s="1"/>
  <c r="H280" i="10"/>
  <c r="K34" i="5" s="1"/>
  <c r="H264" i="10"/>
  <c r="H252" i="10"/>
  <c r="H253" i="10"/>
  <c r="H254" i="10"/>
  <c r="H255" i="10"/>
  <c r="H256" i="10"/>
  <c r="H257" i="10"/>
  <c r="H258" i="10"/>
  <c r="H259" i="10"/>
  <c r="H260" i="10"/>
  <c r="H204" i="10"/>
  <c r="H205" i="10"/>
  <c r="H206" i="10"/>
  <c r="H207" i="10"/>
  <c r="H208" i="10"/>
  <c r="H209" i="10"/>
  <c r="H210" i="10"/>
  <c r="H211" i="10"/>
  <c r="H212" i="10"/>
  <c r="H213" i="10"/>
  <c r="H214" i="10"/>
  <c r="H215" i="10"/>
  <c r="H216" i="10"/>
  <c r="H217" i="10"/>
  <c r="H218" i="10"/>
  <c r="H219" i="10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33" i="10"/>
  <c r="H234" i="10"/>
  <c r="H235" i="10"/>
  <c r="H236" i="10"/>
  <c r="H237" i="10"/>
  <c r="H238" i="10"/>
  <c r="H239" i="10"/>
  <c r="H240" i="10"/>
  <c r="H241" i="10"/>
  <c r="H242" i="10"/>
  <c r="H243" i="10"/>
  <c r="H244" i="10"/>
  <c r="H245" i="10"/>
  <c r="H246" i="10"/>
  <c r="H247" i="10"/>
  <c r="H248" i="10"/>
  <c r="H249" i="10"/>
  <c r="H250" i="10"/>
  <c r="H251" i="10"/>
  <c r="K24" i="5" l="1"/>
  <c r="K25" i="5"/>
  <c r="K26" i="5"/>
  <c r="K27" i="5"/>
  <c r="K28" i="5"/>
  <c r="K29" i="5"/>
  <c r="H55" i="10"/>
  <c r="H56" i="10"/>
  <c r="H57" i="10"/>
  <c r="H58" i="10"/>
  <c r="H59" i="10"/>
  <c r="H60" i="10"/>
  <c r="H61" i="10"/>
  <c r="H62" i="10"/>
  <c r="H47" i="10"/>
  <c r="H48" i="10"/>
  <c r="H49" i="10"/>
  <c r="H50" i="10"/>
  <c r="H52" i="10"/>
  <c r="K21" i="4" s="1"/>
  <c r="H53" i="10"/>
  <c r="K22" i="4" s="1"/>
  <c r="H54" i="10"/>
  <c r="K23" i="4" s="1"/>
  <c r="H46" i="10"/>
  <c r="K18" i="12" l="1"/>
  <c r="H37" i="10"/>
  <c r="K64" i="3" s="1"/>
  <c r="H38" i="10"/>
  <c r="K65" i="3" s="1"/>
  <c r="H39" i="10"/>
  <c r="K67" i="3" s="1"/>
  <c r="H40" i="10"/>
  <c r="K68" i="3" s="1"/>
  <c r="H41" i="10"/>
  <c r="K69" i="3" s="1"/>
  <c r="H42" i="10"/>
  <c r="K70" i="3" s="1"/>
  <c r="H32" i="10"/>
  <c r="K50" i="3" s="1"/>
  <c r="H33" i="10"/>
  <c r="K51" i="3" s="1"/>
  <c r="H34" i="10"/>
  <c r="K52" i="3" s="1"/>
  <c r="H35" i="10"/>
  <c r="K53" i="3" s="1"/>
  <c r="H36" i="10"/>
  <c r="K54" i="3" s="1"/>
  <c r="H31" i="10"/>
  <c r="K49" i="3" s="1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7" i="10"/>
  <c r="J13" i="3" l="1"/>
  <c r="J15" i="12"/>
  <c r="K31" i="4" l="1"/>
  <c r="K32" i="4"/>
  <c r="K33" i="4"/>
  <c r="K34" i="4"/>
  <c r="K35" i="4"/>
  <c r="K36" i="4"/>
  <c r="K37" i="4"/>
  <c r="K30" i="4"/>
  <c r="K40" i="9" l="1"/>
  <c r="K41" i="9"/>
  <c r="K42" i="9"/>
  <c r="K43" i="9"/>
  <c r="K44" i="9"/>
  <c r="K45" i="9"/>
  <c r="K46" i="9"/>
  <c r="K47" i="9"/>
  <c r="K48" i="9"/>
  <c r="K49" i="9"/>
  <c r="K50" i="9"/>
  <c r="K51" i="9"/>
  <c r="K52" i="9"/>
  <c r="K39" i="9"/>
  <c r="K19" i="9"/>
  <c r="K20" i="9"/>
  <c r="K21" i="9"/>
  <c r="K18" i="9"/>
  <c r="K24" i="9"/>
  <c r="K23" i="9"/>
  <c r="K22" i="9"/>
  <c r="K102" i="8"/>
  <c r="K86" i="8"/>
  <c r="K87" i="8"/>
  <c r="K88" i="8"/>
  <c r="K89" i="8"/>
  <c r="K90" i="8"/>
  <c r="K91" i="8"/>
  <c r="K92" i="8"/>
  <c r="K93" i="8"/>
  <c r="K94" i="8"/>
  <c r="K95" i="8"/>
  <c r="K96" i="8"/>
  <c r="K84" i="8"/>
  <c r="K85" i="8"/>
  <c r="K40" i="8"/>
  <c r="K39" i="8"/>
  <c r="J15" i="9" l="1"/>
  <c r="M40" i="5" l="1"/>
  <c r="M28" i="5"/>
  <c r="M29" i="5"/>
  <c r="K109" i="8" l="1"/>
  <c r="K108" i="8"/>
  <c r="K107" i="8"/>
  <c r="K106" i="8"/>
  <c r="K105" i="8"/>
  <c r="K104" i="8"/>
  <c r="K103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M39" i="5"/>
  <c r="M38" i="5"/>
  <c r="M10" i="5"/>
  <c r="M34" i="5"/>
  <c r="M33" i="5"/>
  <c r="M32" i="5"/>
  <c r="M31" i="5"/>
  <c r="M30" i="5"/>
  <c r="M27" i="5"/>
  <c r="M26" i="5"/>
  <c r="M25" i="5"/>
  <c r="M24" i="5"/>
  <c r="M23" i="5"/>
  <c r="M22" i="5"/>
  <c r="M21" i="5"/>
  <c r="M20" i="5"/>
  <c r="M19" i="5"/>
  <c r="M18" i="5"/>
  <c r="K20" i="4"/>
  <c r="K19" i="4"/>
  <c r="K18" i="4"/>
  <c r="K17" i="4"/>
  <c r="K16" i="4"/>
  <c r="L7" i="5" l="1"/>
  <c r="J19" i="8"/>
  <c r="J13" i="4"/>
</calcChain>
</file>

<file path=xl/sharedStrings.xml><?xml version="1.0" encoding="utf-8"?>
<sst xmlns="http://schemas.openxmlformats.org/spreadsheetml/2006/main" count="4148" uniqueCount="1613">
  <si>
    <t xml:space="preserve">Проставьте, пожалуйста, обозначенную Вашим менеджером скидку в  поле "Ваша скидка" </t>
  </si>
  <si>
    <t>Ваша скидка</t>
  </si>
  <si>
    <t>Быстрые ссылки</t>
  </si>
  <si>
    <t>На главную страницу</t>
  </si>
  <si>
    <t>Итого:</t>
  </si>
  <si>
    <t>Фото</t>
  </si>
  <si>
    <t>Артикул</t>
  </si>
  <si>
    <t>Наименование товара</t>
  </si>
  <si>
    <t>Размер</t>
  </si>
  <si>
    <t>Вес, г</t>
  </si>
  <si>
    <t>Упаковка, шт.</t>
  </si>
  <si>
    <t>Коробка, шт.</t>
  </si>
  <si>
    <t>Цена за шт.</t>
  </si>
  <si>
    <t>Кол-во, шт.</t>
  </si>
  <si>
    <t>руб.</t>
  </si>
  <si>
    <t>Кран шаровой (ручка -  рычаг), внутренняя-внутренняя резьба</t>
  </si>
  <si>
    <t>1/2"</t>
  </si>
  <si>
    <t>3/4"</t>
  </si>
  <si>
    <t>1"</t>
  </si>
  <si>
    <t>1 1/4"</t>
  </si>
  <si>
    <t>1 1/2"</t>
  </si>
  <si>
    <t>2"</t>
  </si>
  <si>
    <t>Кран шаровой (ручка -  рычаг), внутренняя-наружная резьба</t>
  </si>
  <si>
    <t>Клапан обратный с латунным золотником, внутренняя-внутренняя резьба</t>
  </si>
  <si>
    <t>GK 550 12</t>
  </si>
  <si>
    <t>GK 550 34</t>
  </si>
  <si>
    <t>GK 550 1</t>
  </si>
  <si>
    <t>GK 550 114</t>
  </si>
  <si>
    <t>GK 550 112</t>
  </si>
  <si>
    <t>GK 550 2</t>
  </si>
  <si>
    <t>EUR</t>
  </si>
  <si>
    <t>GK 551 12</t>
  </si>
  <si>
    <t>GK 551 34</t>
  </si>
  <si>
    <t>GK 551 1</t>
  </si>
  <si>
    <t>GK 551 114</t>
  </si>
  <si>
    <t>Кран шаровой (ручка -  бабочка), внутренняя-внутренняя резьба</t>
  </si>
  <si>
    <t>• Диапазон рабочих температур: от -20 до +180⁰C</t>
  </si>
  <si>
    <t>• Максимальное рабочее давление : 35 бар для Ду 15-20, 28 бар для Ду 25-50</t>
  </si>
  <si>
    <t xml:space="preserve">• Рукоятка: рычаг - сталь с полимерным покрытием, бабочка - алюминий </t>
  </si>
  <si>
    <t>ПОЛНОПРОХОДНЫЕ ШАРОВЫЕ КРАНЫ</t>
  </si>
  <si>
    <t>GK 554L 12</t>
  </si>
  <si>
    <t>GK 554L 34</t>
  </si>
  <si>
    <t>GK 554L 1</t>
  </si>
  <si>
    <t>GK 554L 114</t>
  </si>
  <si>
    <t>GK 554L 112</t>
  </si>
  <si>
    <t>GK 554L 2</t>
  </si>
  <si>
    <t>Кран шаровой (ручка - бабочка), внутренняя-наружная резьба</t>
  </si>
  <si>
    <t>GK 554 12</t>
  </si>
  <si>
    <t>GK 554 34</t>
  </si>
  <si>
    <t>GK 554 1</t>
  </si>
  <si>
    <t>GK 554 114</t>
  </si>
  <si>
    <t>GK 559 12</t>
  </si>
  <si>
    <t>GK 559 34</t>
  </si>
  <si>
    <t>GK 559 1</t>
  </si>
  <si>
    <t>GK 559 114</t>
  </si>
  <si>
    <t>Кран шаровой (ручка-бабочка), внутренняя-американка</t>
  </si>
  <si>
    <t>1" 1/4</t>
  </si>
  <si>
    <t>GK 30 12</t>
  </si>
  <si>
    <t>GK 30 34</t>
  </si>
  <si>
    <t>GK 30 1</t>
  </si>
  <si>
    <t>GK 30 114</t>
  </si>
  <si>
    <t>GK 30 112</t>
  </si>
  <si>
    <t>GK 30 2</t>
  </si>
  <si>
    <t>• Уплотнение между тарелок нитрил бутадиеновый каучук (NBR)</t>
  </si>
  <si>
    <t>• Возвратная пружина из нержавеющей стали (AISI 302)</t>
  </si>
  <si>
    <t xml:space="preserve">• Корпус: латунь горячепресованная (CW617N) </t>
  </si>
  <si>
    <t>• Максимальное рабочее давление : 16 бар для Ду 15-25, 10 бар для Ду 32-50</t>
  </si>
  <si>
    <t xml:space="preserve">• Макс. рабочая температура: 100 °C </t>
  </si>
  <si>
    <t>• Дифференциальное давление срабатывания 0,02 бар</t>
  </si>
  <si>
    <t>ОБРАТНЫЕ КЛАПАНЫ</t>
  </si>
  <si>
    <t>СЕТЧАТЫЕ ФИЛЬТРЫ ТОНКОЙ ОЧИСТКИ</t>
  </si>
  <si>
    <t xml:space="preserve">• Корпус и заглушка: латунь горячепресованная (CW617N) </t>
  </si>
  <si>
    <t>• Уплотнение заглушки фторопласт (PTFE)</t>
  </si>
  <si>
    <t>• Седельные уплотнительные кольца шара изготовлены из фторопласта (PTFE)</t>
  </si>
  <si>
    <t>• Золотник, верхняя и нижняя тарелка изготовлены из нейлона (РА)</t>
  </si>
  <si>
    <t>• Кольцевые прокладки штока изготовлены из фтористого каучука (FPM)</t>
  </si>
  <si>
    <t xml:space="preserve">• Максимальное рабочее давление : 16 бар </t>
  </si>
  <si>
    <t xml:space="preserve">• Макс. рабочая температура: 110 °C </t>
  </si>
  <si>
    <t>• Фильтрующий элемент из нержавеющей стали (AISI 304)</t>
  </si>
  <si>
    <t>GK 44N 12</t>
  </si>
  <si>
    <t>GK 44N 34</t>
  </si>
  <si>
    <t>GK 44N 1</t>
  </si>
  <si>
    <t>GK 44N 114</t>
  </si>
  <si>
    <t>GK 44N 112</t>
  </si>
  <si>
    <t>GK 44N 2</t>
  </si>
  <si>
    <t>• Размер ячейки фильтрующего элемента 0,5 мм</t>
  </si>
  <si>
    <t>Фильтр тонкой механической очистки косой, сетка 500 мкм, внутренняя-внутренняя резьба</t>
  </si>
  <si>
    <t>Аксиальные фитинги</t>
  </si>
  <si>
    <t>Шкафы коллекторные</t>
  </si>
  <si>
    <t>Диаметр</t>
  </si>
  <si>
    <t>Толщина стенки</t>
  </si>
  <si>
    <t>Упаковка</t>
  </si>
  <si>
    <t>Цена за метр</t>
  </si>
  <si>
    <t>Цена за метр со скидкой</t>
  </si>
  <si>
    <t>Кол-во, м.</t>
  </si>
  <si>
    <t>мм</t>
  </si>
  <si>
    <t>м</t>
  </si>
  <si>
    <t>Клапан терморегулирующий угловой</t>
  </si>
  <si>
    <t>Клапан терморегулирующий прямой</t>
  </si>
  <si>
    <t>Клапан терморегулирующий   осевой</t>
  </si>
  <si>
    <t>M30x1,5</t>
  </si>
  <si>
    <t>1"x3/4"х2</t>
  </si>
  <si>
    <t>1"x3/4"х3</t>
  </si>
  <si>
    <t>1"x3/4"х4</t>
  </si>
  <si>
    <t>1"x3/4"х5</t>
  </si>
  <si>
    <t>1"x3/4"х6</t>
  </si>
  <si>
    <t>1"x3/4"х7</t>
  </si>
  <si>
    <t>1"x3/4"х8</t>
  </si>
  <si>
    <t>1"x3/4"х9</t>
  </si>
  <si>
    <t>1"x3/4"х10</t>
  </si>
  <si>
    <t>1"x3/4"х11</t>
  </si>
  <si>
    <t>1"x3/4"х12</t>
  </si>
  <si>
    <t>Шаровые краны, обратные клапаны, фильтры</t>
  </si>
  <si>
    <t>GK 7423</t>
  </si>
  <si>
    <t>GK 7421</t>
  </si>
  <si>
    <t>Узел нижнего подключения для стальных панельных радиаторов в двухтрубных системах прямой, с ручным управлением</t>
  </si>
  <si>
    <t>Узел нижнего подключения для стальных панельных радиаторов в двухтрубных системах угловой, с ручным управлением</t>
  </si>
  <si>
    <t>GK 7400 12</t>
  </si>
  <si>
    <t>GK 7400 34</t>
  </si>
  <si>
    <t>GK 7200 12</t>
  </si>
  <si>
    <t>GK 7200 34</t>
  </si>
  <si>
    <t>GK 7350 12</t>
  </si>
  <si>
    <t>GK 7350 34</t>
  </si>
  <si>
    <t>GK 7150 12</t>
  </si>
  <si>
    <t>GK 7150 34</t>
  </si>
  <si>
    <t>GK 7355 12</t>
  </si>
  <si>
    <t>GK 7155 12</t>
  </si>
  <si>
    <t>GK 7640 12</t>
  </si>
  <si>
    <t>GK 7640 34</t>
  </si>
  <si>
    <t>Клапаны для отопительных приборов</t>
  </si>
  <si>
    <t>РАДИАТОРНЫЕ УЗЛЫ ПОДКЛЮЧЕНИЯ И КЛАПАНЫ</t>
  </si>
  <si>
    <t>Клапан запорный прямой</t>
  </si>
  <si>
    <t>Клапан запорный угловой</t>
  </si>
  <si>
    <t>Клапан регулирующий прямой</t>
  </si>
  <si>
    <t>Клапан регулирующий угловой</t>
  </si>
  <si>
    <t>Клапан регулирующий прямой компактной серии</t>
  </si>
  <si>
    <t>Клапан регулирующий угловой компактной серии</t>
  </si>
  <si>
    <t>GK 7625 12</t>
  </si>
  <si>
    <t>GK 7620 12</t>
  </si>
  <si>
    <t>GK 7620 34</t>
  </si>
  <si>
    <t>1/2''x3/4''</t>
  </si>
  <si>
    <t>Переходник для узлов нижнего подключения в радиаторы с внутренней резьбой 1/2''</t>
  </si>
  <si>
    <t>GK 7081</t>
  </si>
  <si>
    <t>ТЕРМОСТАТИЧЕСКИЕ ГОЛОВКИ</t>
  </si>
  <si>
    <t>Термостатическая головка с внутренним жидкостным датчиком, с настройкой против замораживания</t>
  </si>
  <si>
    <t>GK 7824</t>
  </si>
  <si>
    <t>GK 7825</t>
  </si>
  <si>
    <t>CLIP-CLAP</t>
  </si>
  <si>
    <t>КОМПЛЕКТЫ ДЛЯ ПОДКЛЮЧЕНИЯ ОТОПИТЕЛЬНЫХ ПРИБОРОВ И КОМПЛЕКТУЮЩИЕ</t>
  </si>
  <si>
    <t>Комплект для подключения отопительных приборов прямой</t>
  </si>
  <si>
    <t>GK 76207200 12</t>
  </si>
  <si>
    <t>GK 76407400 12</t>
  </si>
  <si>
    <t>Комплект для подключения отопительных приборов угловой</t>
  </si>
  <si>
    <t>GK 7686G-F3</t>
  </si>
  <si>
    <t>• Номинальное давление: 10 бар</t>
  </si>
  <si>
    <t>• Макс. температура потока на входе смесителя: 110° C</t>
  </si>
  <si>
    <t>• Температура смешанного потока: 20°C- 45°C</t>
  </si>
  <si>
    <t>• Монтажная длина насоса: без установленной байпасной линии - 130 / 180 мм, с байпасной линией - 130 мм</t>
  </si>
  <si>
    <t>• При установке с коллекторами Gekon монтажная длина насоса - 130 мм</t>
  </si>
  <si>
    <t>• Расстояние между коллекторами: 210 ÷ 240 мм</t>
  </si>
  <si>
    <t>• Присоединение к распределительному коллектору: эксцентрик 30 мм, 1"НР, присоединение к трубопроводу СО: 1"НР</t>
  </si>
  <si>
    <t>• Смесительный узел поставляется без насоса</t>
  </si>
  <si>
    <t>• Материал корпуса латунь CW617N</t>
  </si>
  <si>
    <t>НАСОСНО-СМЕСИТЕЛЬНЫЕ УЗЛЫ НА ОСНОВЕ ТЕРМОСТАТИЧЕСКОГО СМЕСИТЕЛЯ</t>
  </si>
  <si>
    <t>Насосно-смесительная группа для напольного отопления по фиксированной температуре смешения c фитингом для подключения байпаса и накидной гайкой для насоса G1 ½</t>
  </si>
  <si>
    <t>Присоединение к ТП</t>
  </si>
  <si>
    <t>GK 7686901</t>
  </si>
  <si>
    <t>• Смесительный узел укомплектован Термометром и ручным воздухоотводчиком, имеет возможность установки предохранительного термостата</t>
  </si>
  <si>
    <t>Байпасная линия для узлов GK 7686G-F30, GK 7686G-F3 (диапазон 0÷0.5 бар, Kvs 5,0 м3/ч, Межосевое расстояние 210 мм)</t>
  </si>
  <si>
    <t>• Номинальное давление: 6 бар</t>
  </si>
  <si>
    <t>• Макс. температура потока на входе смесителя: 95° C</t>
  </si>
  <si>
    <t>• Температура смешанного потока: 20°C- 60°C</t>
  </si>
  <si>
    <t>• Расстояние между коллекторами: 277 мм</t>
  </si>
  <si>
    <t>• Смесительный узел укомплектован термостатической головкой с выносным датчиком температуры</t>
  </si>
  <si>
    <t>• Присоединение к распределительному коллектору: 1"НР, присоединение к трубопроводу СО: 3/4"НР, присоединение насоса: 1 1/2" ВР</t>
  </si>
  <si>
    <t>GK 7685</t>
  </si>
  <si>
    <t>Насосно-смесительный узел для напольного отопления с термостатической головкой</t>
  </si>
  <si>
    <t>GK 714R</t>
  </si>
  <si>
    <t>Трехходовой фитинг для установки в поток датчика температуры</t>
  </si>
  <si>
    <t>• Материал коллектора нержавеющая сталь AISI 304</t>
  </si>
  <si>
    <t>• Номинальный диаметр коллектора DN 25 (присоединение 1" ВР), отводы DN 20 (присоединение 3/4" НР, Евроконус)</t>
  </si>
  <si>
    <t>• Максимальное дифференциальное давление: 1 бар</t>
  </si>
  <si>
    <t>• Межосевое расстояние между выходами 50мм</t>
  </si>
  <si>
    <t>Коллекторный блок с расходомерами, термостатическими клапанами и ручными воздухоотводчиками</t>
  </si>
  <si>
    <t>GK 72112</t>
  </si>
  <si>
    <t>GK 72111</t>
  </si>
  <si>
    <t>GK 72110</t>
  </si>
  <si>
    <t>GK 72109</t>
  </si>
  <si>
    <t>GK 72108</t>
  </si>
  <si>
    <t>GK 72107</t>
  </si>
  <si>
    <t>GK 72106</t>
  </si>
  <si>
    <t>GK 72105</t>
  </si>
  <si>
    <t>GK 72104</t>
  </si>
  <si>
    <t>GK 72103</t>
  </si>
  <si>
    <t>GK 72102</t>
  </si>
  <si>
    <t>Коллекторный блок с микрометрическими вентилями, термостатическими клапанами и ручными воздухоотводчиками</t>
  </si>
  <si>
    <t>GK 73102</t>
  </si>
  <si>
    <t>GK 73103</t>
  </si>
  <si>
    <t>GK 73104</t>
  </si>
  <si>
    <t>GK 73105</t>
  </si>
  <si>
    <t>GK 73106</t>
  </si>
  <si>
    <t>GK 73107</t>
  </si>
  <si>
    <t>GK 73108</t>
  </si>
  <si>
    <t>GK 73109</t>
  </si>
  <si>
    <t>GK 73110</t>
  </si>
  <si>
    <t>GK 73111</t>
  </si>
  <si>
    <t>GK 73112</t>
  </si>
  <si>
    <t xml:space="preserve">Коллекторный блок с расходомерами, термостатическими клапанами без воздухоотводчиков                                                           </t>
  </si>
  <si>
    <t>GK 74102</t>
  </si>
  <si>
    <t>GK 74103</t>
  </si>
  <si>
    <t>GK 74104</t>
  </si>
  <si>
    <t>GK 74105</t>
  </si>
  <si>
    <t>GK 74106</t>
  </si>
  <si>
    <t>GK 74107</t>
  </si>
  <si>
    <t>GK 74108</t>
  </si>
  <si>
    <t>GK 74109</t>
  </si>
  <si>
    <t>GK 74110</t>
  </si>
  <si>
    <t>GK 74111</t>
  </si>
  <si>
    <t>GK 74112</t>
  </si>
  <si>
    <t>КОЛЛЕКТОРНЫЕ БЛОКИ ДЛЯ НАПОЛЬНОГО И РАДИАТОРНОГО ОТОПДЛЕНИЯ</t>
  </si>
  <si>
    <t>• Номинальное давление: 6 бар (GK 721, GK 741), 10 бар (GK 731, GK 751)</t>
  </si>
  <si>
    <t>• Макс. рабочая температура: 82 °С (GK 721, GK 741), 100 °С (GK 731, GK 751)</t>
  </si>
  <si>
    <t>• Коллектор подающий с расходомерами (GK 721, GK 741), с микрометрическими вентилями (GK 731, GK 751);  коллектор обратный с термоклапанами</t>
  </si>
  <si>
    <t>GK 75102</t>
  </si>
  <si>
    <t>GK 75103</t>
  </si>
  <si>
    <t>GK 75104</t>
  </si>
  <si>
    <t>GK 75105</t>
  </si>
  <si>
    <t>GK 75106</t>
  </si>
  <si>
    <t>GK 75107</t>
  </si>
  <si>
    <t>GK 75108</t>
  </si>
  <si>
    <t>GK 75109</t>
  </si>
  <si>
    <t>GK 75110</t>
  </si>
  <si>
    <t>GK 75111</t>
  </si>
  <si>
    <t>GK 75112</t>
  </si>
  <si>
    <t>Коллекторный блок с микрометрическими вентилями, термостатическими клапанами без воздухоотводчиков</t>
  </si>
  <si>
    <t>Смесительные узлы и комплектующие для напольного отопления, коллекторные блоки и комплектующие</t>
  </si>
  <si>
    <t>GK 7590</t>
  </si>
  <si>
    <t>GK 7591</t>
  </si>
  <si>
    <t>Комплект коллекторных фитингов со сливным краном и ручным воздухоотводчиком</t>
  </si>
  <si>
    <t>Комплект коллекторных фитингов со сливным краном и автоматическим воздухоотводчиком</t>
  </si>
  <si>
    <t>Латунный расходомер для коллекторных блоков напольного и радиаторного отопления</t>
  </si>
  <si>
    <t>GK 79115</t>
  </si>
  <si>
    <t xml:space="preserve">Электротермическая головка 230В, нормально закрытая </t>
  </si>
  <si>
    <t>М30х1,5</t>
  </si>
  <si>
    <t xml:space="preserve">Электротермическая головка 24В, нормально закрытая </t>
  </si>
  <si>
    <t>GK 1903N</t>
  </si>
  <si>
    <t>GK 1904N</t>
  </si>
  <si>
    <t>Концовка для металлопластиковых труб и труб РЕХ, 3/4" Евроконус</t>
  </si>
  <si>
    <t>GK 71602</t>
  </si>
  <si>
    <t>GK 72002</t>
  </si>
  <si>
    <t>GK 79181</t>
  </si>
  <si>
    <t>Комплект (2 шт) шаровых кранов для коллекторов: с "американкой", термометром и отводом для температурного зонда, ручки - красная и синяя "бабочка"</t>
  </si>
  <si>
    <t>GK 7534</t>
  </si>
  <si>
    <t>Группа безопасности бойлера с прямым сливом, рабочее давление 10 бар, давление настройки предохранительного клапана 7 ± 0,1 бар</t>
  </si>
  <si>
    <t>Коллекторные шкафы</t>
  </si>
  <si>
    <t>• Страна производства: Россия</t>
  </si>
  <si>
    <t>• Внутри шкафа установлены передвижные монтажные рейки, к которым крепится оборудование</t>
  </si>
  <si>
    <t>• Ножки регулируются по высоте до 40мм</t>
  </si>
  <si>
    <t>• Выдвижная рамка позволяет регулировать глубину от 125 мм до 195 мм</t>
  </si>
  <si>
    <t>Вес, кг</t>
  </si>
  <si>
    <t>• В боковых стенах корпуса предусмотрена перфорация для удобного пропуска присоединительных трубопроводов</t>
  </si>
  <si>
    <t>• Корпус шкафа изготовлен из стали толщиной 0,8 мм</t>
  </si>
  <si>
    <t>• Лицевые поверхности шкафа окрашены порошковой эмалью с предварительной фосфатной подготовкой</t>
  </si>
  <si>
    <t>• Откидная дверца закрывается на замок</t>
  </si>
  <si>
    <t>Высота х ширина</t>
  </si>
  <si>
    <t>GK SHV-0</t>
  </si>
  <si>
    <t>GK SHV-1</t>
  </si>
  <si>
    <t>GK SHV-2</t>
  </si>
  <si>
    <t>GK SHV-3</t>
  </si>
  <si>
    <t>GK SHV-4</t>
  </si>
  <si>
    <t>GK SHV-5</t>
  </si>
  <si>
    <t>GK SHV-6</t>
  </si>
  <si>
    <t>Шкаф встроенный (ШРВ) с накладной дверцей, регулируемая глубина от 125 до 195 мм</t>
  </si>
  <si>
    <t>668 x 402</t>
  </si>
  <si>
    <t>668 x 492</t>
  </si>
  <si>
    <t>668 x 592</t>
  </si>
  <si>
    <t>668 x 742</t>
  </si>
  <si>
    <t>668 x 892</t>
  </si>
  <si>
    <t>668 x 1042</t>
  </si>
  <si>
    <t>668 x 1192</t>
  </si>
  <si>
    <t>RUB</t>
  </si>
  <si>
    <t>Цена со скидкой, RUB</t>
  </si>
  <si>
    <t>Сумма со скидкой, RUB</t>
  </si>
  <si>
    <t>ШКАФ ВСТРОЕННЫЙ (ШРВ) С НАКЛАДНОЙ ДВЕРЦЕЙ</t>
  </si>
  <si>
    <t>• Все шкафы наружного типа оборудованы нижней съемной планкой для удобства монтажа трубопровода</t>
  </si>
  <si>
    <t>• Стандартная глубина наружного шкафа 120 мм (GK SHN), увеличенная глубина наружного шкафа 150 мм (GK SHN-150)</t>
  </si>
  <si>
    <t>GK SHN-0</t>
  </si>
  <si>
    <t>GK SHN-1</t>
  </si>
  <si>
    <t>GK SHN-2</t>
  </si>
  <si>
    <t>GK SHN-3</t>
  </si>
  <si>
    <t>GK SHN-4</t>
  </si>
  <si>
    <t>GK SHN-5</t>
  </si>
  <si>
    <t>GK SHN-6</t>
  </si>
  <si>
    <t>16*2 x 3/4"</t>
  </si>
  <si>
    <t>20*2 x 3/4"</t>
  </si>
  <si>
    <t>GK SHN-150-0</t>
  </si>
  <si>
    <t>GK SHN-150-1</t>
  </si>
  <si>
    <t>GK SHN-150-2</t>
  </si>
  <si>
    <t>GK SHN-150-3</t>
  </si>
  <si>
    <t>GK SHN-150-4</t>
  </si>
  <si>
    <t>GK SHN-150-5</t>
  </si>
  <si>
    <t>GK SHN-150-6</t>
  </si>
  <si>
    <t>Шкаф наружный (ШРН) с накладной дверцей, стандартная глубина 120 мм</t>
  </si>
  <si>
    <t>Шкаф наружный (ШРН) с накладной дверцей, увеличенная глубина 150 мм</t>
  </si>
  <si>
    <t>652 x 367</t>
  </si>
  <si>
    <t>652 x 457</t>
  </si>
  <si>
    <t>652 x 557</t>
  </si>
  <si>
    <t>652 x 707</t>
  </si>
  <si>
    <t>652 x 857</t>
  </si>
  <si>
    <t>652 x 1007</t>
  </si>
  <si>
    <t>652 x 1157</t>
  </si>
  <si>
    <t>PN</t>
  </si>
  <si>
    <t>бар</t>
  </si>
  <si>
    <t>GK 71640006</t>
  </si>
  <si>
    <t>GK 71630006</t>
  </si>
  <si>
    <t>GK 71620006</t>
  </si>
  <si>
    <t>GK 71620010</t>
  </si>
  <si>
    <t>GK 71610010</t>
  </si>
  <si>
    <t>GK 72010010</t>
  </si>
  <si>
    <t>GK 72505010</t>
  </si>
  <si>
    <t>GK 73205010</t>
  </si>
  <si>
    <t>Труба Gekon TRITHERM универсальная PE-Xa/EVOH 16х2,0, бухта 400 м</t>
  </si>
  <si>
    <t>Труба Gekon TRITHERM универсальная PE-Xa/EVOH 16х2,0, бухта 300 м</t>
  </si>
  <si>
    <t>Труба Gekon TRITHERM универсальная PE-Xa/EVOH 16х2,0, бухта 200 м</t>
  </si>
  <si>
    <t>Труба Gekon TRITHERM универсальная PE-Xa/EVOH 16х2,2, бухта 200 м</t>
  </si>
  <si>
    <t>Труба Gekon TRITHERM универсальная PE-Xa/EVOH 16х2,2, бухта 100 м</t>
  </si>
  <si>
    <t>Труба Gekon TRITHERM универсальная PE-Xa/EVOH 20х2,8, бухта 100 м</t>
  </si>
  <si>
    <t>Труба Gekon TRITHERM универсальная PE-Xa/EVOH 25х3,5, бухта 50 м</t>
  </si>
  <si>
    <t>Труба Gekon TRITHERM универсальная PE-Xa/EVOH 32х4,4, бухта 50 м</t>
  </si>
  <si>
    <t>• Материал: сшитый полиэтилен, способ сшивки - пероксидный (PE-Xa)</t>
  </si>
  <si>
    <t>• Наружный кислородозащитный барьер EVOH,  кислородопроницаемость не более 0,1 г/м3 в сутки</t>
  </si>
  <si>
    <t>• Рабочая температура от -20 до +95⁰C</t>
  </si>
  <si>
    <t>• Номинальное рабочее давление 6 бар, 10 бар</t>
  </si>
  <si>
    <t>• Максимальный кратковременный нагрев +110⁰C</t>
  </si>
  <si>
    <t>ТРУБА ГОФРИРОВАННАЯ ПНД</t>
  </si>
  <si>
    <t>• Для механической защиты полимерных труб</t>
  </si>
  <si>
    <t>GK 716050R</t>
  </si>
  <si>
    <t>GK 720050R</t>
  </si>
  <si>
    <t>GK 725030R</t>
  </si>
  <si>
    <t>GK 732030R</t>
  </si>
  <si>
    <t>GK 716050B</t>
  </si>
  <si>
    <t>GK 720050B</t>
  </si>
  <si>
    <t>GK 725030B</t>
  </si>
  <si>
    <t>GK 732030B</t>
  </si>
  <si>
    <t>Наружный диаметр</t>
  </si>
  <si>
    <t>Внутренний диаметр</t>
  </si>
  <si>
    <r>
      <t xml:space="preserve">Труба гофрированная ПНД для 16-й полимерной трубы, </t>
    </r>
    <r>
      <rPr>
        <sz val="11"/>
        <color rgb="FFFF0000"/>
        <rFont val="Calibri"/>
        <family val="2"/>
        <charset val="204"/>
        <scheme val="minor"/>
      </rPr>
      <t>красная</t>
    </r>
    <r>
      <rPr>
        <sz val="11"/>
        <color theme="1"/>
        <rFont val="Calibri"/>
        <family val="2"/>
        <scheme val="minor"/>
      </rPr>
      <t>, бухта 50 метров</t>
    </r>
  </si>
  <si>
    <r>
      <t xml:space="preserve">Труба гофрированная ПНД для 20-й полимерной трубы, </t>
    </r>
    <r>
      <rPr>
        <sz val="11"/>
        <color rgb="FFFF0000"/>
        <rFont val="Calibri"/>
        <family val="2"/>
        <charset val="204"/>
        <scheme val="minor"/>
      </rPr>
      <t>красная</t>
    </r>
    <r>
      <rPr>
        <sz val="11"/>
        <color theme="1"/>
        <rFont val="Calibri"/>
        <family val="2"/>
        <scheme val="minor"/>
      </rPr>
      <t>, бухта 50 метров</t>
    </r>
  </si>
  <si>
    <r>
      <t xml:space="preserve">Труба гофрированная ПНД для 25-й полимерной трубы, </t>
    </r>
    <r>
      <rPr>
        <sz val="11"/>
        <color rgb="FFFF0000"/>
        <rFont val="Calibri"/>
        <family val="2"/>
        <charset val="204"/>
        <scheme val="minor"/>
      </rPr>
      <t>красная</t>
    </r>
    <r>
      <rPr>
        <sz val="11"/>
        <color theme="1"/>
        <rFont val="Calibri"/>
        <family val="2"/>
        <scheme val="minor"/>
      </rPr>
      <t>, бухта 30 метров</t>
    </r>
  </si>
  <si>
    <r>
      <t xml:space="preserve">Труба гофрированная ПНД для 32-й полимерной трубы, </t>
    </r>
    <r>
      <rPr>
        <sz val="11"/>
        <color rgb="FFFF0000"/>
        <rFont val="Calibri"/>
        <family val="2"/>
        <charset val="204"/>
        <scheme val="minor"/>
      </rPr>
      <t>красная</t>
    </r>
    <r>
      <rPr>
        <sz val="11"/>
        <color theme="1"/>
        <rFont val="Calibri"/>
        <family val="2"/>
        <scheme val="minor"/>
      </rPr>
      <t>, бухта 30 метров</t>
    </r>
  </si>
  <si>
    <r>
      <t xml:space="preserve">Труба гофрированная ПНД для 16-й полимерной трубы, </t>
    </r>
    <r>
      <rPr>
        <sz val="11"/>
        <color rgb="FF0070C0"/>
        <rFont val="Calibri"/>
        <family val="2"/>
        <charset val="204"/>
        <scheme val="minor"/>
      </rPr>
      <t>синяя</t>
    </r>
    <r>
      <rPr>
        <sz val="11"/>
        <color theme="1"/>
        <rFont val="Calibri"/>
        <family val="2"/>
        <scheme val="minor"/>
      </rPr>
      <t>, бухта 50 метров</t>
    </r>
  </si>
  <si>
    <r>
      <t xml:space="preserve">Труба гофрированная ПНД для 20-й полимерной трубы, </t>
    </r>
    <r>
      <rPr>
        <sz val="11"/>
        <color rgb="FF0070C0"/>
        <rFont val="Calibri"/>
        <family val="2"/>
        <charset val="204"/>
        <scheme val="minor"/>
      </rPr>
      <t>синяя</t>
    </r>
    <r>
      <rPr>
        <sz val="11"/>
        <color theme="1"/>
        <rFont val="Calibri"/>
        <family val="2"/>
        <scheme val="minor"/>
      </rPr>
      <t>, бухта 50 метров</t>
    </r>
  </si>
  <si>
    <r>
      <t xml:space="preserve">Труба гофрированная ПНД для 25-й полимерной трубы, </t>
    </r>
    <r>
      <rPr>
        <sz val="11"/>
        <color rgb="FF0070C0"/>
        <rFont val="Calibri"/>
        <family val="2"/>
        <charset val="204"/>
        <scheme val="minor"/>
      </rPr>
      <t>синяя</t>
    </r>
    <r>
      <rPr>
        <sz val="11"/>
        <color theme="1"/>
        <rFont val="Calibri"/>
        <family val="2"/>
        <scheme val="minor"/>
      </rPr>
      <t>, бухта 30 метров</t>
    </r>
  </si>
  <si>
    <r>
      <t xml:space="preserve">Труба гофрированная ПНД для 32-й полимерной трубы, </t>
    </r>
    <r>
      <rPr>
        <sz val="11"/>
        <color rgb="FF0070C0"/>
        <rFont val="Calibri"/>
        <family val="2"/>
        <charset val="204"/>
        <scheme val="minor"/>
      </rPr>
      <t>синяя</t>
    </r>
    <r>
      <rPr>
        <sz val="11"/>
        <color theme="1"/>
        <rFont val="Calibri"/>
        <family val="2"/>
        <scheme val="minor"/>
      </rPr>
      <t>, бухта 30 метров</t>
    </r>
  </si>
  <si>
    <t>Трубы, Защитные гофротрубы</t>
  </si>
  <si>
    <t>ШКАФ НАРУЖНЫЙ (ШРН) С НАКЛАДНОЙ ДВЕРЦЕЙ</t>
  </si>
  <si>
    <t xml:space="preserve">  НАСОСНО-СМЕСИТЕЛЬНЫЙ УЗЕЛ НА ОСНОВЕ ТЕРМОСТАТИЧЕСКОГО КЛАПАНА С ДАТЧИКОМ ТЕМПЕРАТУРЫ</t>
  </si>
  <si>
    <t>КОМПЛЕКТУЮЩИЕ ДЛЯ КОЛЛЕКТОРОВ НАПОЛЬНОГО И РАДИАТОРНОГО ОТПЛЕНИЯ</t>
  </si>
  <si>
    <t xml:space="preserve">• Номинальное рабочее давление: 10 бар </t>
  </si>
  <si>
    <r>
      <t>• Макс. рабочая температура: 95</t>
    </r>
    <r>
      <rPr>
        <sz val="9"/>
        <rFont val="Calibri"/>
        <family val="2"/>
        <charset val="204"/>
      </rPr>
      <t>⁰C</t>
    </r>
  </si>
  <si>
    <t>• Материал: фитинги - латунь ЛС 59-1, монтажная гильза - ПВДФ (PVDF)</t>
  </si>
  <si>
    <t>• Фитинги аксиальной запрессовки относят к неразъёмным соединениям, что позволяет использовать их для
скрытой прокладки систем (заливки в бетон)</t>
  </si>
  <si>
    <t>• Фитинги аксиальной заперсовки Gekon соответствуют ГОСТ 32415-2013</t>
  </si>
  <si>
    <t>GK 7GX001000016</t>
  </si>
  <si>
    <t>GK 7GX001000020</t>
  </si>
  <si>
    <t>GK 7GX001000025</t>
  </si>
  <si>
    <t>GK 7GX001000032</t>
  </si>
  <si>
    <t>Кольцо монтажное GX 16</t>
  </si>
  <si>
    <t>Кольцо монтажное GX 20</t>
  </si>
  <si>
    <t>Кольцо монтажное GX 25</t>
  </si>
  <si>
    <t>Кольцо монтажное GX 32</t>
  </si>
  <si>
    <t>GK 7GX002001616</t>
  </si>
  <si>
    <t>GK 7GX002002020</t>
  </si>
  <si>
    <t>GK 7GX002002525</t>
  </si>
  <si>
    <t>GK 7GX002003232</t>
  </si>
  <si>
    <t>GK 7GX002004040</t>
  </si>
  <si>
    <t>Прямой фитинг GX 16x16</t>
  </si>
  <si>
    <t>Прямой фитинг GX 20x20</t>
  </si>
  <si>
    <t>Прямой фитинг GX 25x25</t>
  </si>
  <si>
    <t>Прямой фитинг GX 32x32</t>
  </si>
  <si>
    <t>Прямой фитинг GX 40x40</t>
  </si>
  <si>
    <t>16x16</t>
  </si>
  <si>
    <t>20x20</t>
  </si>
  <si>
    <t>25x25</t>
  </si>
  <si>
    <t>32x32</t>
  </si>
  <si>
    <t>40x40</t>
  </si>
  <si>
    <t>GK 7GX002002016</t>
  </si>
  <si>
    <t>GK 7GX002002516</t>
  </si>
  <si>
    <t>GK 7GX002002520</t>
  </si>
  <si>
    <t>GK 7GX002003220</t>
  </si>
  <si>
    <t>GK 7GX002003225</t>
  </si>
  <si>
    <t>GK 7GX002004025</t>
  </si>
  <si>
    <t>GK 7GX002004032</t>
  </si>
  <si>
    <t>20x16</t>
  </si>
  <si>
    <t>25x16</t>
  </si>
  <si>
    <t>25x20</t>
  </si>
  <si>
    <t>32x20</t>
  </si>
  <si>
    <t>32x25</t>
  </si>
  <si>
    <t>40x25</t>
  </si>
  <si>
    <t>40x32</t>
  </si>
  <si>
    <t>GK 7GX005001612</t>
  </si>
  <si>
    <t>GK 7GX005002012</t>
  </si>
  <si>
    <t>GK 7GX005002512</t>
  </si>
  <si>
    <t>GK 7GX005001634</t>
  </si>
  <si>
    <t>GK 7GX005002034</t>
  </si>
  <si>
    <t>GK 7GX005002534</t>
  </si>
  <si>
    <t>GK 7GX005002010</t>
  </si>
  <si>
    <t>GK 7GX005002510</t>
  </si>
  <si>
    <t>GK 7GX005003210</t>
  </si>
  <si>
    <t>GK 7GX005040114</t>
  </si>
  <si>
    <t>GK 7GX005040112</t>
  </si>
  <si>
    <t>Прямой фитинг GX с наружной резьбой 16x1/2"M</t>
  </si>
  <si>
    <t>Прямой фитинг GX с наружной резьбой 20x1/2"M</t>
  </si>
  <si>
    <t>Прямой фитинг GX с наружной резьбой 25x1/2"M</t>
  </si>
  <si>
    <t>Прямой фитинг GX с наружной резьбой 16x3/4"M</t>
  </si>
  <si>
    <t>Прямой фитинг GX с наружной резьбой 20x3/4"M</t>
  </si>
  <si>
    <t>Прямой фитинг GX с наружной резьбой 25x3/4"M</t>
  </si>
  <si>
    <t>Прямой фитинг GX с наружной резьбой 20x1"M</t>
  </si>
  <si>
    <t>Прямой фитинг GX с наружной резьбой 25x1"M</t>
  </si>
  <si>
    <t>Прямой фитинг GX с наружной резьбой 32x1"M</t>
  </si>
  <si>
    <t>Прямой фитинг GX с наружной резьбой 40x1"1/4M</t>
  </si>
  <si>
    <t>Прямой фитинг GX с наружной резьбой 40x1"1/2M</t>
  </si>
  <si>
    <t>16x1/2"M</t>
  </si>
  <si>
    <t>20x1/2"M</t>
  </si>
  <si>
    <t>25x1/2"M</t>
  </si>
  <si>
    <t>16x3/4"M</t>
  </si>
  <si>
    <t>20x3/4"M</t>
  </si>
  <si>
    <t>25x3/4"M</t>
  </si>
  <si>
    <t>20x1"M</t>
  </si>
  <si>
    <t>25x1"M</t>
  </si>
  <si>
    <t>32x1"M</t>
  </si>
  <si>
    <t>40x1"1/4M</t>
  </si>
  <si>
    <t>40x1"1/2M</t>
  </si>
  <si>
    <t>Прямой переходный фитинг GX 20x16</t>
  </si>
  <si>
    <t>Прямой переходный фитинг GX 25x16</t>
  </si>
  <si>
    <t>Прямой переходный фитинг GX 25x20</t>
  </si>
  <si>
    <t>Прямой переходный фитинг GX 32x20</t>
  </si>
  <si>
    <t>Прямой переходный фитинг GX 32x25</t>
  </si>
  <si>
    <t>Прямой переходный фитинг GX 40x25</t>
  </si>
  <si>
    <t>Прямой переходный фитинг GX 40x32</t>
  </si>
  <si>
    <t>GK 7GX006001612</t>
  </si>
  <si>
    <t>GK 7GX006002012</t>
  </si>
  <si>
    <t>GK 7GX006001634</t>
  </si>
  <si>
    <t>GK 7GX006002034</t>
  </si>
  <si>
    <t>GK 7GX006002534</t>
  </si>
  <si>
    <t>GK 7GX006002510</t>
  </si>
  <si>
    <t>GK 7GX006003210</t>
  </si>
  <si>
    <t>GK 7GX006040114</t>
  </si>
  <si>
    <t>GK 7GX006040112</t>
  </si>
  <si>
    <t>Прямой фитинг GX с внутренней резьбой 16x1/2"F</t>
  </si>
  <si>
    <t>Прямой фитинг GX с внутренней резьбой 20x1/2"F</t>
  </si>
  <si>
    <t>Прямой фитинг GX с внутренней резьбой 16x3/4"F</t>
  </si>
  <si>
    <t>Прямой фитинг GX с внутренней резьбой 20x3/4"F</t>
  </si>
  <si>
    <t>Прямой фитинг GX с внутренней резьбой 25x3/4"F</t>
  </si>
  <si>
    <t>Прямой фитинг GX с внутренней резьбой 25x1"F</t>
  </si>
  <si>
    <t>Прямой фитинг GX с внутренней резьбой 32x1"F</t>
  </si>
  <si>
    <t>Прямой фитинг GX с внутренней резьбой 40x1"1/4F</t>
  </si>
  <si>
    <t>Прямой фитинг GX с внутренней резьбой 40x1"1/2F</t>
  </si>
  <si>
    <t>16x1/2"F</t>
  </si>
  <si>
    <t>20x1/2"F</t>
  </si>
  <si>
    <t>16x3/4"F</t>
  </si>
  <si>
    <t>20x3/4"F</t>
  </si>
  <si>
    <t>25x3/4"F</t>
  </si>
  <si>
    <t>25x1"F</t>
  </si>
  <si>
    <t>32x1"F</t>
  </si>
  <si>
    <t>40x1"1/4F</t>
  </si>
  <si>
    <t>40x1"1/2F</t>
  </si>
  <si>
    <t>GK 7GX003001616</t>
  </si>
  <si>
    <t>GK 7GX003002020</t>
  </si>
  <si>
    <t>GK 7GX003002525</t>
  </si>
  <si>
    <t>GK 7GX003003232</t>
  </si>
  <si>
    <t>GK 7GX003004040</t>
  </si>
  <si>
    <t>GK 7GX009001612</t>
  </si>
  <si>
    <t>GK 7GX009002012</t>
  </si>
  <si>
    <t>GK 7GX009001634</t>
  </si>
  <si>
    <t>GK 7GX009002534</t>
  </si>
  <si>
    <t>GK 7GX009002034</t>
  </si>
  <si>
    <t>GK 7GX009002510</t>
  </si>
  <si>
    <t>GK 7GX009003210</t>
  </si>
  <si>
    <t>Угольник 90° GX с наружной резьбой</t>
  </si>
  <si>
    <t>GK 7GX010001612</t>
  </si>
  <si>
    <t>GK 7GX010002012</t>
  </si>
  <si>
    <t>GK 7GX010001634</t>
  </si>
  <si>
    <t>GK 7GX010002034</t>
  </si>
  <si>
    <t>GK 7GX010002534</t>
  </si>
  <si>
    <t>GK 7GX010002510</t>
  </si>
  <si>
    <t>GK 7GX010003210</t>
  </si>
  <si>
    <t>Угольник 90° GX с внутренней резьбой</t>
  </si>
  <si>
    <t>GK 7GX004161616</t>
  </si>
  <si>
    <t>GK 7GX004202020</t>
  </si>
  <si>
    <t>GK 7GX004252525</t>
  </si>
  <si>
    <t>GK 7GX004323232</t>
  </si>
  <si>
    <t>GK 7GX004404040</t>
  </si>
  <si>
    <t>Тройник соединительный GX 16х16х16</t>
  </si>
  <si>
    <t>16x16x16</t>
  </si>
  <si>
    <t>20x20x20</t>
  </si>
  <si>
    <t>25x25x25</t>
  </si>
  <si>
    <t>32x32x32</t>
  </si>
  <si>
    <t>40x40x40</t>
  </si>
  <si>
    <t>Тройник соединительный GX 20х20х20</t>
  </si>
  <si>
    <t>Тройник соединительный GX 25х25х25</t>
  </si>
  <si>
    <t>Тройник соединительный GX 32х32х32</t>
  </si>
  <si>
    <t>Тройник соединительный GX 40х40х40</t>
  </si>
  <si>
    <t>GK 7GX004162016</t>
  </si>
  <si>
    <t>GK 7GX004201616</t>
  </si>
  <si>
    <t>GK 7GX004201620</t>
  </si>
  <si>
    <t>GK 7GX004202016</t>
  </si>
  <si>
    <t>GK 7GX004202520</t>
  </si>
  <si>
    <t>GK 7GX004251616</t>
  </si>
  <si>
    <t>GK 7GX004251620</t>
  </si>
  <si>
    <t>GK 7GX004251625</t>
  </si>
  <si>
    <t>GK 7GX004252020</t>
  </si>
  <si>
    <t>GK 7GX004252025</t>
  </si>
  <si>
    <t>GK 7GX004252520</t>
  </si>
  <si>
    <t>GK 7GX004252516</t>
  </si>
  <si>
    <t>GK 7GX004322020</t>
  </si>
  <si>
    <t>GK 7GX004322025</t>
  </si>
  <si>
    <t>GK 7GX004322525</t>
  </si>
  <si>
    <t>GK 7GX004322532</t>
  </si>
  <si>
    <t>GK 7GX004323220</t>
  </si>
  <si>
    <t>GK 7GX004323225</t>
  </si>
  <si>
    <t>GK 7GX004402040</t>
  </si>
  <si>
    <t>GK 7GX004402540</t>
  </si>
  <si>
    <t>GK 7GX004403232</t>
  </si>
  <si>
    <t>GK 7GX004403240</t>
  </si>
  <si>
    <t>Тройник переходной GX 16х20х16</t>
  </si>
  <si>
    <t>16x20x16</t>
  </si>
  <si>
    <t>20x16X16</t>
  </si>
  <si>
    <t>20x16x20</t>
  </si>
  <si>
    <t>20x20x16</t>
  </si>
  <si>
    <t>20x25x20</t>
  </si>
  <si>
    <t>25x16x16</t>
  </si>
  <si>
    <t>25x16x20</t>
  </si>
  <si>
    <t>25x16x25</t>
  </si>
  <si>
    <t>25x20x20</t>
  </si>
  <si>
    <t>25x20x25</t>
  </si>
  <si>
    <t>25x25x20</t>
  </si>
  <si>
    <t>25x25x16</t>
  </si>
  <si>
    <t>32x20x20</t>
  </si>
  <si>
    <t>32x20x25</t>
  </si>
  <si>
    <t>32x25x25</t>
  </si>
  <si>
    <t>32x25x32</t>
  </si>
  <si>
    <t>32x32x20</t>
  </si>
  <si>
    <t>32x32x25</t>
  </si>
  <si>
    <t>40x20x40</t>
  </si>
  <si>
    <t>40x25x40</t>
  </si>
  <si>
    <t>40x32x32</t>
  </si>
  <si>
    <t>40x32x40</t>
  </si>
  <si>
    <t>Тройник переходной GX 20х16х16</t>
  </si>
  <si>
    <t>Тройник переходной GX 20х16х20</t>
  </si>
  <si>
    <t>Тройник переходной GX 20х20х16</t>
  </si>
  <si>
    <t>Тройник переходной GX 20х25х20</t>
  </si>
  <si>
    <t>Тройник переходной GX 25х16х16</t>
  </si>
  <si>
    <t>Тройник переходной GX 25х16х20</t>
  </si>
  <si>
    <t>Тройник переходной GX 25х16х25</t>
  </si>
  <si>
    <t>Тройник переходной GX 25х20х20</t>
  </si>
  <si>
    <t>Тройник переходной GX 25х20х25</t>
  </si>
  <si>
    <t>Тройник переходной GX 25х25х20</t>
  </si>
  <si>
    <t>Тройник переходной GX 25х25х16</t>
  </si>
  <si>
    <t>Тройник переходной GX 32х20х20</t>
  </si>
  <si>
    <t>Тройник переходной GX 32х20х25</t>
  </si>
  <si>
    <t>Тройник переходной GX 32х25х25</t>
  </si>
  <si>
    <t>Тройник переходной GX 32х25х32</t>
  </si>
  <si>
    <t>Тройник переходной GX 32х32х20</t>
  </si>
  <si>
    <t>Тройник переходной GX 32х32х25</t>
  </si>
  <si>
    <t>Тройник переходной GX 40х20х40</t>
  </si>
  <si>
    <t>Тройник переходной GX 40х25х40</t>
  </si>
  <si>
    <t>Тройник переходной GX 40х32х32</t>
  </si>
  <si>
    <t>Тройник переходной GX 40х32х40</t>
  </si>
  <si>
    <r>
      <t>Угольник 90</t>
    </r>
    <r>
      <rPr>
        <sz val="10"/>
        <rFont val="Calibri"/>
        <family val="2"/>
        <charset val="204"/>
      </rPr>
      <t>°</t>
    </r>
    <r>
      <rPr>
        <sz val="10"/>
        <rFont val="Calibri"/>
        <family val="2"/>
        <charset val="204"/>
        <scheme val="minor"/>
      </rPr>
      <t xml:space="preserve"> GX 16x16</t>
    </r>
  </si>
  <si>
    <r>
      <t>Угольник 90</t>
    </r>
    <r>
      <rPr>
        <sz val="10"/>
        <rFont val="Calibri"/>
        <family val="2"/>
        <charset val="204"/>
      </rPr>
      <t>°</t>
    </r>
    <r>
      <rPr>
        <sz val="10"/>
        <rFont val="Calibri"/>
        <family val="2"/>
        <charset val="204"/>
        <scheme val="minor"/>
      </rPr>
      <t xml:space="preserve"> GX 20x20</t>
    </r>
  </si>
  <si>
    <r>
      <t>Угольник 90</t>
    </r>
    <r>
      <rPr>
        <sz val="10"/>
        <rFont val="Calibri"/>
        <family val="2"/>
        <charset val="204"/>
      </rPr>
      <t>°</t>
    </r>
    <r>
      <rPr>
        <sz val="10"/>
        <rFont val="Calibri"/>
        <family val="2"/>
        <charset val="204"/>
        <scheme val="minor"/>
      </rPr>
      <t xml:space="preserve"> GX 25x25</t>
    </r>
  </si>
  <si>
    <r>
      <t>Угольник 90</t>
    </r>
    <r>
      <rPr>
        <sz val="10"/>
        <rFont val="Calibri"/>
        <family val="2"/>
        <charset val="204"/>
      </rPr>
      <t>°</t>
    </r>
    <r>
      <rPr>
        <sz val="10"/>
        <rFont val="Calibri"/>
        <family val="2"/>
        <charset val="204"/>
        <scheme val="minor"/>
      </rPr>
      <t xml:space="preserve"> GX 32x32</t>
    </r>
  </si>
  <si>
    <r>
      <t>Угольник 90</t>
    </r>
    <r>
      <rPr>
        <sz val="10"/>
        <rFont val="Calibri"/>
        <family val="2"/>
        <charset val="204"/>
      </rPr>
      <t>°</t>
    </r>
    <r>
      <rPr>
        <sz val="10"/>
        <rFont val="Calibri"/>
        <family val="2"/>
        <charset val="204"/>
        <scheme val="minor"/>
      </rPr>
      <t xml:space="preserve"> GX 40x40</t>
    </r>
  </si>
  <si>
    <t>GK 7GX016161216</t>
  </si>
  <si>
    <t>GK 7GX016201220</t>
  </si>
  <si>
    <t>GK 7GX016203420</t>
  </si>
  <si>
    <t>GK 7GX016253425</t>
  </si>
  <si>
    <t>GK 7GX016320132</t>
  </si>
  <si>
    <t>16x1/2"Mx16</t>
  </si>
  <si>
    <t>20x1/2"Mx20</t>
  </si>
  <si>
    <t>20x3/4"Mx20</t>
  </si>
  <si>
    <t>25x3/4"Mx25</t>
  </si>
  <si>
    <t>32x1"Mx32</t>
  </si>
  <si>
    <t>Тройник с наружной резьбой GX 16x1/2"Mx16</t>
  </si>
  <si>
    <t>Тройник с наружной резьбой GX 20x1/2"Mx20</t>
  </si>
  <si>
    <t>Тройник с наружной резьбой GX 20x3/4"Mx20</t>
  </si>
  <si>
    <t>Тройник с наружной резьбой GX 25x3/4"Mx25</t>
  </si>
  <si>
    <t>Тройник с наружной резьбой GX 32x1"Mx32</t>
  </si>
  <si>
    <t>GK 7GX017161216</t>
  </si>
  <si>
    <t>GK 7GX017201220</t>
  </si>
  <si>
    <t>GK 7GX017203420</t>
  </si>
  <si>
    <t>GK 7GX017253425</t>
  </si>
  <si>
    <t>GK 7GX017320132</t>
  </si>
  <si>
    <t>Тройник GX с внутренней резьбой</t>
  </si>
  <si>
    <t>16x1/2"Fx16</t>
  </si>
  <si>
    <t>20x1/2"Fx20</t>
  </si>
  <si>
    <t>20x3/4"Fx20</t>
  </si>
  <si>
    <t>25x3/4"Fx25</t>
  </si>
  <si>
    <t>32x1"Fx32</t>
  </si>
  <si>
    <t>GK 7GX011001612</t>
  </si>
  <si>
    <t>GK 7GX018001612</t>
  </si>
  <si>
    <t>GK 7GX011002012</t>
  </si>
  <si>
    <t>GK 7GX018002012</t>
  </si>
  <si>
    <t>GK 7GX011002034</t>
  </si>
  <si>
    <t>GK 7GX011002534</t>
  </si>
  <si>
    <t>16x1/2"F (45 мм)</t>
  </si>
  <si>
    <t>20x1/2"F (45 мм)</t>
  </si>
  <si>
    <t>Угольник установочный GX с внутренней резьбой</t>
  </si>
  <si>
    <t>GK 7GX012001625</t>
  </si>
  <si>
    <t>GK 7GX012002025</t>
  </si>
  <si>
    <t>16x15(L-250 мм)</t>
  </si>
  <si>
    <t>20x15(L-250 мм)</t>
  </si>
  <si>
    <t>GK 7GX019001625</t>
  </si>
  <si>
    <t>GK 7GX019002025</t>
  </si>
  <si>
    <t>16x15(L-250 мм)x16</t>
  </si>
  <si>
    <t>20x15(L-250 мм)x20</t>
  </si>
  <si>
    <t>Угольник GX с хромированной трубкой (250 мм)</t>
  </si>
  <si>
    <t>Тройник GX с хромированной трубкой (250 мм)</t>
  </si>
  <si>
    <t>GK 7GX020000016</t>
  </si>
  <si>
    <t>Заглушка GX 16</t>
  </si>
  <si>
    <t>GK 7GX020000020</t>
  </si>
  <si>
    <t>Заглушка GX 20</t>
  </si>
  <si>
    <t>GK 7GX020000025</t>
  </si>
  <si>
    <t>Заглушка GX 25</t>
  </si>
  <si>
    <t>GK 7GX008001612</t>
  </si>
  <si>
    <t>Фитинг с накидной гайкой GX 1/2"E x 16 PEX</t>
  </si>
  <si>
    <t>GK 7GX008001634</t>
  </si>
  <si>
    <t>Фитинг с накидной гайкой GX 3/4"E x 16 PEX</t>
  </si>
  <si>
    <t>GK 7GX008002034</t>
  </si>
  <si>
    <t>Фитинг с накидной гайкой GX 3/4"E x 20 PEX</t>
  </si>
  <si>
    <t>GK 7GX013002034</t>
  </si>
  <si>
    <t>GK 7GX013001534</t>
  </si>
  <si>
    <t>GK 7GX013001634</t>
  </si>
  <si>
    <t>Переходник для пластиковой трубы с соединением евроконус, 3/4"E x(16x2,2)</t>
  </si>
  <si>
    <t>Переходник для пластиковой трубы с соединением евроконус, 3/4"E x(20x2,8)</t>
  </si>
  <si>
    <t>Переходник для медной трубы с соединением евроконус, 3/4"E x15</t>
  </si>
  <si>
    <t>3/4"E x 16 PEX (16*2,2)</t>
  </si>
  <si>
    <t>3/4"E x 20 PEX (20*2,8)</t>
  </si>
  <si>
    <t>3/4"E x 15</t>
  </si>
  <si>
    <t>1/2"Ex16 PEX</t>
  </si>
  <si>
    <t>3/4"Ex16 PEX</t>
  </si>
  <si>
    <t>3/4"Ex20 PEX</t>
  </si>
  <si>
    <t xml:space="preserve"> EUR</t>
  </si>
  <si>
    <t>Шаровые краны, ОК, Сетч.фильтры</t>
  </si>
  <si>
    <t>Трубы</t>
  </si>
  <si>
    <t>Узлы ТП, коллекторы</t>
  </si>
  <si>
    <t>Клапаны для отоп.приборов</t>
  </si>
  <si>
    <r>
      <t xml:space="preserve">Труба гофрированная ПНД для 16-й полимерной трубы, </t>
    </r>
    <r>
      <rPr>
        <sz val="10"/>
        <color rgb="FFFF0000"/>
        <rFont val="Calibri"/>
        <family val="2"/>
        <scheme val="minor"/>
      </rPr>
      <t>красная</t>
    </r>
    <r>
      <rPr>
        <sz val="10"/>
        <color theme="1"/>
        <rFont val="Calibri"/>
        <family val="2"/>
        <scheme val="minor"/>
      </rPr>
      <t>, бухта 50 метров</t>
    </r>
  </si>
  <si>
    <r>
      <t xml:space="preserve">Труба гофрированная ПНД для 20-й полимерной трубы, </t>
    </r>
    <r>
      <rPr>
        <sz val="10"/>
        <color rgb="FFFF0000"/>
        <rFont val="Calibri"/>
        <family val="2"/>
        <scheme val="minor"/>
      </rPr>
      <t>красная</t>
    </r>
    <r>
      <rPr>
        <sz val="10"/>
        <color theme="1"/>
        <rFont val="Calibri"/>
        <family val="2"/>
        <scheme val="minor"/>
      </rPr>
      <t>, бухта 50 метров</t>
    </r>
  </si>
  <si>
    <r>
      <t xml:space="preserve">Труба гофрированная ПНД для 25-й полимерной трубы, </t>
    </r>
    <r>
      <rPr>
        <sz val="10"/>
        <color rgb="FFFF0000"/>
        <rFont val="Calibri"/>
        <family val="2"/>
        <scheme val="minor"/>
      </rPr>
      <t>красная</t>
    </r>
    <r>
      <rPr>
        <sz val="10"/>
        <color theme="1"/>
        <rFont val="Calibri"/>
        <family val="2"/>
        <scheme val="minor"/>
      </rPr>
      <t>, бухта 30 метров</t>
    </r>
  </si>
  <si>
    <r>
      <t xml:space="preserve">Труба гофрированная ПНД для 32-й полимерной трубы, </t>
    </r>
    <r>
      <rPr>
        <sz val="10"/>
        <color rgb="FFFF0000"/>
        <rFont val="Calibri"/>
        <family val="2"/>
        <scheme val="minor"/>
      </rPr>
      <t>красная</t>
    </r>
    <r>
      <rPr>
        <sz val="10"/>
        <color theme="1"/>
        <rFont val="Calibri"/>
        <family val="2"/>
        <scheme val="minor"/>
      </rPr>
      <t>, бухта 30 метров</t>
    </r>
  </si>
  <si>
    <r>
      <t xml:space="preserve">Труба гофрированная ПНД для 16-й полимерной трубы, </t>
    </r>
    <r>
      <rPr>
        <sz val="10"/>
        <color rgb="FF0070C0"/>
        <rFont val="Calibri"/>
        <family val="2"/>
        <scheme val="minor"/>
      </rPr>
      <t>синяя</t>
    </r>
    <r>
      <rPr>
        <sz val="10"/>
        <color theme="1"/>
        <rFont val="Calibri"/>
        <family val="2"/>
        <scheme val="minor"/>
      </rPr>
      <t>, бухта 50 метров</t>
    </r>
  </si>
  <si>
    <r>
      <t xml:space="preserve">Труба гофрированная ПНД для 20-й полимерной трубы, </t>
    </r>
    <r>
      <rPr>
        <sz val="10"/>
        <color rgb="FF0070C0"/>
        <rFont val="Calibri"/>
        <family val="2"/>
        <scheme val="minor"/>
      </rPr>
      <t>синяя</t>
    </r>
    <r>
      <rPr>
        <sz val="10"/>
        <color theme="1"/>
        <rFont val="Calibri"/>
        <family val="2"/>
        <scheme val="minor"/>
      </rPr>
      <t>, бухта 50 метров</t>
    </r>
  </si>
  <si>
    <r>
      <t xml:space="preserve">Труба гофрированная ПНД для 25-й полимерной трубы, </t>
    </r>
    <r>
      <rPr>
        <sz val="10"/>
        <color rgb="FF0070C0"/>
        <rFont val="Calibri"/>
        <family val="2"/>
        <scheme val="minor"/>
      </rPr>
      <t>синяя</t>
    </r>
    <r>
      <rPr>
        <sz val="10"/>
        <color theme="1"/>
        <rFont val="Calibri"/>
        <family val="2"/>
        <scheme val="minor"/>
      </rPr>
      <t>, бухта 30 метров</t>
    </r>
  </si>
  <si>
    <r>
      <t xml:space="preserve">Труба гофрированная ПНД для 32-й полимерной трубы, </t>
    </r>
    <r>
      <rPr>
        <sz val="10"/>
        <color rgb="FF0070C0"/>
        <rFont val="Calibri"/>
        <family val="2"/>
        <scheme val="minor"/>
      </rPr>
      <t>синяя</t>
    </r>
    <r>
      <rPr>
        <sz val="10"/>
        <color theme="1"/>
        <rFont val="Calibri"/>
        <family val="2"/>
        <scheme val="minor"/>
      </rPr>
      <t>, бухта 30 метров</t>
    </r>
  </si>
  <si>
    <t>Теплоноситель</t>
  </si>
  <si>
    <t>ТЕПЛОНОСИТЕЛЬ GEKON ECOSAVE - 30</t>
  </si>
  <si>
    <t>Объём</t>
  </si>
  <si>
    <t>л</t>
  </si>
  <si>
    <t>GK 569214</t>
  </si>
  <si>
    <t>GK 873256</t>
  </si>
  <si>
    <t xml:space="preserve"> Теплоноситель GEKON ECOSAVE - 30°С, 10 кг.</t>
  </si>
  <si>
    <t xml:space="preserve"> Теплоноситель GEKON ECOSAVE - 30°С, 20 кг.</t>
  </si>
  <si>
    <r>
      <t xml:space="preserve">• Теплохладоноситель GEKON ECOSAVE -30 изготовлен на основе </t>
    </r>
    <r>
      <rPr>
        <b/>
        <sz val="9"/>
        <rFont val="Calibri"/>
        <family val="2"/>
        <charset val="204"/>
        <scheme val="minor"/>
      </rPr>
      <t>ПРОПИЛЕНГЛИКОЛЯ</t>
    </r>
  </si>
  <si>
    <t>Теплохладоноситель</t>
  </si>
  <si>
    <t>• Не содержит нитритов, аминов и фосфатов</t>
  </si>
  <si>
    <t>• Температурный диапазон применения: от -30⁰C до +106⁰C</t>
  </si>
  <si>
    <t>• Срок эксплуатации не менее 5 лет</t>
  </si>
  <si>
    <t>Содержание основного вещества</t>
  </si>
  <si>
    <t>%</t>
  </si>
  <si>
    <t>• Соответствует ГОСТ 28084-89 по коррозионному воздействию на металлы</t>
  </si>
  <si>
    <t>• В составе присутствует сбалансированный пакет присадок: антикоррозионные, антипенные,</t>
  </si>
  <si>
    <t xml:space="preserve">    антиокислительные и повышающие инертность к уплотнительным материалам</t>
  </si>
  <si>
    <t>Диапазон рабочих температур</t>
  </si>
  <si>
    <t>⁰C</t>
  </si>
  <si>
    <t>от -30 до +106</t>
  </si>
  <si>
    <t>Цена за шт</t>
  </si>
  <si>
    <t>Цена за шт со скидкой</t>
  </si>
  <si>
    <t>Кол-во, шт</t>
  </si>
  <si>
    <t>Бойлеры косвенного нагрева, Накопители горячей воды,</t>
  </si>
  <si>
    <t>• Бойлеры изготовлены из нержавеющей стали ГОСТ 08Х18Н10 (AISI 304)</t>
  </si>
  <si>
    <t>• Теплообменник выполнен из гладкой трубы с толщиной стенки 1,5 мм</t>
  </si>
  <si>
    <t>• Ревизионный люк диаметром 125 мм</t>
  </si>
  <si>
    <t>• Возможность установки ТЭНа с присоединением G1 1/2”, ТЭН поставляется отдельно</t>
  </si>
  <si>
    <t>GKB1501N</t>
  </si>
  <si>
    <t>GKB2001N</t>
  </si>
  <si>
    <t>GKB3001N</t>
  </si>
  <si>
    <t>GKB4001N</t>
  </si>
  <si>
    <t>GKB5001N</t>
  </si>
  <si>
    <t>Вес</t>
  </si>
  <si>
    <t>кг</t>
  </si>
  <si>
    <t>Площадь теплообменника</t>
  </si>
  <si>
    <t>м2</t>
  </si>
  <si>
    <t>Ёмкость теплообменника</t>
  </si>
  <si>
    <t>Вместимость бойлера</t>
  </si>
  <si>
    <t>Бойлер Gekon HWB 150 1HE INOX, 30 кВт</t>
  </si>
  <si>
    <t>Бойлер Gekon HWB 200 1HE INOX, 30 кВт</t>
  </si>
  <si>
    <t>Бойлер Gekon HWB 300 1HE INOX, 45 кВт</t>
  </si>
  <si>
    <t>Бойлер Gekon HWB 400 1HE INOX, 53 кВт</t>
  </si>
  <si>
    <t>Бойлер Gekon HWB 500 1HE INOX, 70 кВт</t>
  </si>
  <si>
    <t>GKB120TC</t>
  </si>
  <si>
    <t>GKB300XL</t>
  </si>
  <si>
    <t>GKB400XL</t>
  </si>
  <si>
    <t>Бойлер Gekon HWB 120 1HE TC INOX, 30 кВт с верхним подключением</t>
  </si>
  <si>
    <t>Бойлер Gekon HWB 120 1HE TC INOX, 30 кВт            с верхним подключением</t>
  </si>
  <si>
    <t>GKB2002N</t>
  </si>
  <si>
    <t>GKB3002N</t>
  </si>
  <si>
    <t>GKB4002N</t>
  </si>
  <si>
    <t>Бойлер Gekon HWB 200 2HE INOX, 15/33 кВт</t>
  </si>
  <si>
    <t>0,5/1,1</t>
  </si>
  <si>
    <t>Бойлер Gekon HWB 300 2HE INOX, 30/45 кВт</t>
  </si>
  <si>
    <t>1,0/1,6</t>
  </si>
  <si>
    <t>Бойлер Gekon HWB 400 2HE INOX, 30/53 кВт</t>
  </si>
  <si>
    <t>1,0/1,8</t>
  </si>
  <si>
    <t>3,6/7,9</t>
  </si>
  <si>
    <t>7,3/11</t>
  </si>
  <si>
    <t>7,3/11,9</t>
  </si>
  <si>
    <t>БОЙЛЕРЫ КОСВЕННОГО НАГРЕВА НАСТЕННЫЕ</t>
  </si>
  <si>
    <t>• Толщина стали корпуса и теплообменника 1,5 мм</t>
  </si>
  <si>
    <t>• Встроенный магниевый анод</t>
  </si>
  <si>
    <t>• Максимальная рабочая температура бойлера: +95⁰C</t>
  </si>
  <si>
    <t>• Максимальное рабочее давление бойлера: 6 бар</t>
  </si>
  <si>
    <t>• Разборная секционная теплоизоляция из пенополистирола 30 мм</t>
  </si>
  <si>
    <t>• Защитный кожух из ABS-пластика белового цвета</t>
  </si>
  <si>
    <t>Бойлер Gekon HWB 80 1HE WL INOX, 15,3 кВт с левым подключением</t>
  </si>
  <si>
    <t>Бойлер Gekon HWB 100 1HE WL INOX, 15,3 кВт с левым подключением</t>
  </si>
  <si>
    <t>GKB80WL</t>
  </si>
  <si>
    <t>GKB100WL</t>
  </si>
  <si>
    <t>GKB150WL</t>
  </si>
  <si>
    <t>Бойлер Gekon HWB 150 1HE WL INOX, 33 кВт с левым подключением</t>
  </si>
  <si>
    <t>Бойлер Gekon HWB 80 1HE WL INOX, 15,3 кВт с правым подключением</t>
  </si>
  <si>
    <t>Бойлер Gekon HWB 100 1HE WL INOX, 15,3 кВт с правым подключением</t>
  </si>
  <si>
    <t>Бойлер Gekon HWB 150 1HE WL INOX, 33 кВт с правым подключением</t>
  </si>
  <si>
    <t>GKB80WR</t>
  </si>
  <si>
    <t>GKB100WR</t>
  </si>
  <si>
    <t>GKB150WR</t>
  </si>
  <si>
    <t>• Толщина стали корпуса 1,5 мм для объёма 150-500 л и  3,0 мм для объёма 800-1000 л</t>
  </si>
  <si>
    <r>
      <t xml:space="preserve">• Разборная секционная теплоизоляция из пенополистирола 30 мм для модели </t>
    </r>
    <r>
      <rPr>
        <b/>
        <sz val="9"/>
        <rFont val="Calibri"/>
        <family val="2"/>
        <charset val="204"/>
        <scheme val="minor"/>
      </rPr>
      <t>TC</t>
    </r>
    <r>
      <rPr>
        <sz val="9"/>
        <rFont val="Calibri"/>
        <family val="2"/>
        <charset val="204"/>
        <scheme val="minor"/>
      </rPr>
      <t>, 50 мм для бойлеров 150-500 л, 60 мм для бойлеров 800-1000 л</t>
    </r>
  </si>
  <si>
    <t>• Защитный кожух из ABS-пластика для бойлеров 150-500 л, из ткани для бойлеров 800-1000 л</t>
  </si>
  <si>
    <t>Бойлер Gekon HWB 300 1HE XL INOX, 129 кВт</t>
  </si>
  <si>
    <t>Бойлер Gekon HWB 400 1HE XL INOX, 120кВт</t>
  </si>
  <si>
    <t>НАКОПИТЕЛИ ГОРЯЧЕЙ ВОДЫ НАПОЛЬНЫЕ</t>
  </si>
  <si>
    <t>• Накопители изготовлены из нержавеющей стали ГОСТ 08Х18Н10 (AISI 304)</t>
  </si>
  <si>
    <t>• Максимальное рабочее давление накопителя: 6 бар</t>
  </si>
  <si>
    <t>• Максимальная рабочая температура накопителя: +95⁰C</t>
  </si>
  <si>
    <t>• Разборная секционная теплоизоляция из пенополистирола 50 мм для накопителей 150-500 л, 60 мм для накопителей 800-1000 л</t>
  </si>
  <si>
    <t>GKB150ZN</t>
  </si>
  <si>
    <t>GKB200ZN</t>
  </si>
  <si>
    <t>GKB300ZN</t>
  </si>
  <si>
    <t>GKB400ZN</t>
  </si>
  <si>
    <t>Вместимость накопителя</t>
  </si>
  <si>
    <t>ч</t>
  </si>
  <si>
    <t>3/2</t>
  </si>
  <si>
    <t>4/2,7</t>
  </si>
  <si>
    <t>6/4</t>
  </si>
  <si>
    <t>8,2/5,4</t>
  </si>
  <si>
    <t>10,2/6,8</t>
  </si>
  <si>
    <t>11/7</t>
  </si>
  <si>
    <t>13,5/8</t>
  </si>
  <si>
    <r>
      <t xml:space="preserve">• Встроенный магниевый анод, для модели </t>
    </r>
    <r>
      <rPr>
        <b/>
        <sz val="9"/>
        <rFont val="Calibri"/>
        <family val="2"/>
        <charset val="204"/>
        <scheme val="minor"/>
      </rPr>
      <t>TC</t>
    </r>
    <r>
      <rPr>
        <sz val="9"/>
        <rFont val="Calibri"/>
        <family val="2"/>
        <charset val="204"/>
        <scheme val="minor"/>
      </rPr>
      <t xml:space="preserve"> - магниевый анод не предусмотрен</t>
    </r>
  </si>
  <si>
    <t>Накопитель горячей воды Gekon HWB 150 ZHE INOX</t>
  </si>
  <si>
    <t>Накопитель горячей воды Gekon HWB 200 ZHE INOX</t>
  </si>
  <si>
    <t>Накопитель горячей воды Gekon HWB 300 ZHE INOX</t>
  </si>
  <si>
    <t>Накопитель горячей воды Gekon HWB 400 ZHE INOX</t>
  </si>
  <si>
    <t>Время нагрева воды электроТЭНом 2 кВт/3 кВт - для объёма 150-500 л, 
3 кВт/5 кВт - для объёма  800-1000 л</t>
  </si>
  <si>
    <t xml:space="preserve">• Толщина стали корпуса 1,5 мм </t>
  </si>
  <si>
    <t xml:space="preserve">• Разборная секционная теплоизоляция из пенополистирола 30 мм </t>
  </si>
  <si>
    <t>• В составе накопителя установлен циркуляционный насос 20-4 (130) с термостатом</t>
  </si>
  <si>
    <t>2/1,5</t>
  </si>
  <si>
    <t>ТЕПЛОВЫЕ ВОДЯНЫЕ АККУМУЛЯТОРЫ</t>
  </si>
  <si>
    <t>• Максимальная рабочая температура бака: +95⁰C</t>
  </si>
  <si>
    <t>• Максимальное рабочее давление: 6 бар</t>
  </si>
  <si>
    <t>• Толщина стенки бака 3 мм для объёма 500 л и  4 мм для объёма 800-1000 л</t>
  </si>
  <si>
    <t>• Разборная секционная теплоизоляция из пенополистирола 50 мм для баков 500 л, 60 мм для баков 800-1000 л</t>
  </si>
  <si>
    <t>• Защитная тканевая оболочка чёрного цвета</t>
  </si>
  <si>
    <t>• Возможность установки ТЭНа с присоединением G2”, ТЭН поставляется отдельно</t>
  </si>
  <si>
    <t>Присоединение</t>
  </si>
  <si>
    <t>Длина</t>
  </si>
  <si>
    <t>М8х10</t>
  </si>
  <si>
    <t>М8х11</t>
  </si>
  <si>
    <t>ДОПОЛНИТЕЛЬНОЕ ОБОРУДОВАНИЕ ДЛЯ БОЙЛЕРОВ, НАГРЕВАТЕЛЕЙ И ТЕПЛОАККУМУЛЯТОРОВ</t>
  </si>
  <si>
    <t>Мембранные баки</t>
  </si>
  <si>
    <t>Время нагрева воды электроТЭНом 2 кВт/3 кВт - для объёма 100 л</t>
  </si>
  <si>
    <t>Мембранные расширительные баки</t>
  </si>
  <si>
    <t xml:space="preserve">• Корпус: латунь хромированная горячепресованная (CW617N) </t>
  </si>
  <si>
    <t>Дымоходы</t>
  </si>
  <si>
    <t>ДЫМОХОДЫ КОАКСИАЛЬНЫЕ ДЛЯ КЛАССИЧЕСКИХ КОТЛОВ</t>
  </si>
  <si>
    <t>GKD K60100L1ALPA</t>
  </si>
  <si>
    <t>GKD K60100L3ALPA</t>
  </si>
  <si>
    <r>
      <t xml:space="preserve">Универсальный комплект Gekon </t>
    </r>
    <r>
      <rPr>
        <sz val="10"/>
        <rFont val="Calibri"/>
        <family val="2"/>
        <charset val="204"/>
      </rPr>
      <t>Ø</t>
    </r>
    <r>
      <rPr>
        <sz val="10"/>
        <rFont val="Calibri"/>
        <family val="2"/>
        <charset val="204"/>
        <scheme val="minor"/>
      </rPr>
      <t>60/100 мм L=1,0 м (хомут, фланец, проставка 60 мм), Алюминий, система Антилед</t>
    </r>
  </si>
  <si>
    <t>Универсальный комплект Gekon Ø60/100 мм L=1,35 м (хомут, фланец, проставка 60 мм), Алюминий, система Антилед</t>
  </si>
  <si>
    <t>60/100</t>
  </si>
  <si>
    <t>GKD 60100L025AL</t>
  </si>
  <si>
    <t>Удлинение дымохода Gekon Ø60/100 мм, L=250 мм, Алюминий</t>
  </si>
  <si>
    <t>GKD 60100L050AL</t>
  </si>
  <si>
    <t>GKD 60100L100AL</t>
  </si>
  <si>
    <t>GKD 60100L150AL</t>
  </si>
  <si>
    <t>GKD 60100L200AL</t>
  </si>
  <si>
    <t>GKD 60100K45AL</t>
  </si>
  <si>
    <t>GKD 60100K90AL</t>
  </si>
  <si>
    <t>Удлинение дымохода Gekon Ø60/100 мм, L=500 мм, Алюминий</t>
  </si>
  <si>
    <t>Удлинение дымохода Gekon Ø60/100 мм, L=1000 мм, Алюминий</t>
  </si>
  <si>
    <t>Удлинение дымохода Gekon Ø60/100 мм, L=1500 мм, Алюминий</t>
  </si>
  <si>
    <t>Удлинение дымохода Gekon Ø60/100 мм, L=2000 мм, Алюминий</t>
  </si>
  <si>
    <t>Колено Gekon Ø60/100 мм, угол 45 гр., Алюминий</t>
  </si>
  <si>
    <t>Колено Gekon Ø60/100 мм, угол 90 гр., Алюминий</t>
  </si>
  <si>
    <t>GKD 60100L1000GS</t>
  </si>
  <si>
    <t>Труба выпускная с наконечником Gekon 60/100 мм, L=1190 мм, Ал/Оц.Ст., (Антилёд)</t>
  </si>
  <si>
    <t>Труба выпускная с наконечником Gekon Ø60/100 мм, L=1190 мм, Алюминий и Оц.сталь, система Антилёд</t>
  </si>
  <si>
    <t>GKD K60100L1GSPA</t>
  </si>
  <si>
    <t>GKD K60100L3GSPA</t>
  </si>
  <si>
    <t>Универсальный комплект Gekon Ø60/100 мм, L=1,35 м (хомут, фл-ц, пр-а 60 мм), Ал/Оц.Ст., (Антилёд)</t>
  </si>
  <si>
    <t>Универсальный комплект Gekon Ø60/100 мм       L=1,0 м (хомут, фланец, проставка 60 мм), Алюминий и Оц.сталь, система Антилёд</t>
  </si>
  <si>
    <t>• Универсальные комплекты Ø60/100 и Ø80/125 мм</t>
  </si>
  <si>
    <t>GKD 60100L025</t>
  </si>
  <si>
    <t>GKD 60100L050</t>
  </si>
  <si>
    <t>GKD 60100L100</t>
  </si>
  <si>
    <t>Удлинение дымохода Gekon Ø60/100 мм, L=250 мм, Алюминий и Оц.сталь</t>
  </si>
  <si>
    <t>Удлинение дымохода Gekon Ø60/100 мм, L=500 мм, Алюминий и Оц.сталь</t>
  </si>
  <si>
    <t>Удлинение дымохода Gekon Ø60/100 мм, L=1000 мм, Алюминий и Оц.сталь</t>
  </si>
  <si>
    <t>GKD 80125L1000GS</t>
  </si>
  <si>
    <t>80/125</t>
  </si>
  <si>
    <t>Труба выпускная с наконечником Gekon 80/125 мм, L=1000 мм, Алюминий и Оц.сталь, система Антилед</t>
  </si>
  <si>
    <t>GKD 80125L025</t>
  </si>
  <si>
    <t>GKD 80125L050</t>
  </si>
  <si>
    <t>GKD 80125L100</t>
  </si>
  <si>
    <t>Удлинение дымохода Gekon Ø80/125 мм, L=250 мм, Алюминий и Оц.сталь</t>
  </si>
  <si>
    <t>Удлинение дымохода Gekon Ø80/125 мм, L=500 мм, Алюминий и Оц.сталь</t>
  </si>
  <si>
    <t>Удлинение дымохода Gekon Ø80/125 мм, L=1000 мм, Алюминий и Оц.сталь</t>
  </si>
  <si>
    <t>Угол</t>
  </si>
  <si>
    <t>⁰ (градус)</t>
  </si>
  <si>
    <t>GKD 80125K45AL</t>
  </si>
  <si>
    <t>GKD 80125K90AL</t>
  </si>
  <si>
    <t>Колено Gekon Ø80/125 мм, угол 45 гр., Алюминий</t>
  </si>
  <si>
    <t>Колено Gekon Ø80/125 мм, угол 90 гр., Алюминий</t>
  </si>
  <si>
    <t>GKD 60100KSTRAL</t>
  </si>
  <si>
    <t>Колено стартовое Gekon Ø60/100 мм, угол 90 гр., Алюминий</t>
  </si>
  <si>
    <t>GKD 60100VDAG</t>
  </si>
  <si>
    <t>Дымоход вертикальный Gekon Ø60/100 мм, L=1000 мм, черный, Алюминий и Оц.сталь</t>
  </si>
  <si>
    <t>GKD 80125VD</t>
  </si>
  <si>
    <t>Дымоход вертикальный Gekon Ø80/125 мм, L=1000 мм, черный, Алюминий и сталь</t>
  </si>
  <si>
    <t>GKD 60100VNPG</t>
  </si>
  <si>
    <t>GKD 80125VN</t>
  </si>
  <si>
    <t>Наконечник для вертикального дымохода Gekon Ø60/100 мм, черный, Полиамид и Оц.сталь</t>
  </si>
  <si>
    <t>Наконечник для вертикального дымохода Gekon Ø80/125 мм, черный, Алюминий и Сталь</t>
  </si>
  <si>
    <t>GKD 60100M01AL</t>
  </si>
  <si>
    <t>Муфта Gekon Ø60/100 мм, L=100 мм, Алюминий</t>
  </si>
  <si>
    <t>GKD 60100KOAL</t>
  </si>
  <si>
    <t>Конденсатоотводчик Gekon Ø60/100 мм, L=155 мм, Алюминий</t>
  </si>
  <si>
    <t>GKD 80125P01AL</t>
  </si>
  <si>
    <t>Переходник Gekon Ø60/100х80/125 мм, папа-мама, Алюминий</t>
  </si>
  <si>
    <t>60/100*80/125</t>
  </si>
  <si>
    <t>GKD 60100ASTRAL</t>
  </si>
  <si>
    <t>Адаптер стартовый вертикальный Gekon Ø60/100 мм, L=150 мм, Алюминий</t>
  </si>
  <si>
    <t>• Основные элементы изготовлены из АЛЮМИНИЯ, АЛЮМИНИЯ С ОЦИНКОВАННОЙ СТАЛИ или СТАЛИ</t>
  </si>
  <si>
    <t>Универсальный комплект Gekon Ø60/100 мм, L=1,35 м (хомут, фланец, проставка 60 мм), Алюминий и Оц.сталь, система Антилёд</t>
  </si>
  <si>
    <t>GKD 80L025AL</t>
  </si>
  <si>
    <t>GKD 80L050AL</t>
  </si>
  <si>
    <t>GKD 80L100AL</t>
  </si>
  <si>
    <t>GKD 80L150AL</t>
  </si>
  <si>
    <t>GKD 80L200AL</t>
  </si>
  <si>
    <t>Удлинение дымохода Gekon Ø80 мм, L=250 мм, Алюминий</t>
  </si>
  <si>
    <t>Удлинение дымохода Gekon Ø80 мм, L=500 мм, Алюминий</t>
  </si>
  <si>
    <t>Удлинение дымохода Gekon Ø80 мм, L=1500 мм, Алюминий</t>
  </si>
  <si>
    <t>Удлинение дымохода Gekon Ø80 мм, L=2000 мм, Алюминий</t>
  </si>
  <si>
    <t>Удлинение дымохода Gekon Ø80 мм, L=1000 мм, Алюминий</t>
  </si>
  <si>
    <t>GKD 80K45AL</t>
  </si>
  <si>
    <t>Колено Gekon 80 мм, угол 45 гр., Алюминий</t>
  </si>
  <si>
    <t>GKD 80K90AL</t>
  </si>
  <si>
    <t>Колено Gekon 80 мм, угол 90 гр., Алюминий</t>
  </si>
  <si>
    <t>GKD 80VERTN</t>
  </si>
  <si>
    <t>Наконечник для вертикального дымохода Gekon Ø80 мм, черный, Оц.cталь</t>
  </si>
  <si>
    <t>GKD 80OTVAL</t>
  </si>
  <si>
    <t>Конденсатоотводчик Gekon Ø80 мм, L=120 мм, Алюминий</t>
  </si>
  <si>
    <t>GKD 6080AL</t>
  </si>
  <si>
    <t>60*80</t>
  </si>
  <si>
    <t>Переход Gekon Ø60-80 мм, L=100 мм, Алюминий</t>
  </si>
  <si>
    <t>GKD 80VZWAL</t>
  </si>
  <si>
    <t>GKD 80VOWN</t>
  </si>
  <si>
    <t>Решётка воздухозабора Gekon Ø80 мм, белый окрас, Алюминий и Сталь</t>
  </si>
  <si>
    <t>Решётка газоотвода Gekon Ø80 мм, белый окрас, Нержавеющая сталь</t>
  </si>
  <si>
    <t>GKD 60100/80</t>
  </si>
  <si>
    <t>Комплект дымохода, адаптер Gekon Ø60/100х80/80 мм (хомут, фланец, проставка 60 мм), Алюминий</t>
  </si>
  <si>
    <t>60/100*80/80</t>
  </si>
  <si>
    <t>ДЫМОХОДЫ КОАКСИАЛЬНЫЕ ДЛЯ КЛАССИЧЕСКИХ КОТЛОВ УТЕПЛЁННЫЕ</t>
  </si>
  <si>
    <t>• Универсальные комплекты Ø80 мм</t>
  </si>
  <si>
    <t>GKD 80100025TAL</t>
  </si>
  <si>
    <t>GKD 80100025T</t>
  </si>
  <si>
    <t>GKD 80100050TAL</t>
  </si>
  <si>
    <t>Удлинение дымохода утепленное Gekon 80 мм, δут=10 мм, L=500 мм, Алюминий</t>
  </si>
  <si>
    <t>GKD 80100050T</t>
  </si>
  <si>
    <t>GKD 80100100TAL</t>
  </si>
  <si>
    <t>Удлинение дымохода утепленное Gekon 80 мм, δут=10 мм, L=1000 мм, Алюминий</t>
  </si>
  <si>
    <t>GKD 80100100T</t>
  </si>
  <si>
    <t>Удлинение дымохода утепленное Gekon 80 мм, δут=10 мм, L=1000 мм, Ал/Оц.Ст.</t>
  </si>
  <si>
    <t>GKD 80100150TAL</t>
  </si>
  <si>
    <t>Удлинение дымохода утепленное Gekon 80 мм, δут=10 мм, L=1500 мм, Алюминий</t>
  </si>
  <si>
    <t>GKD 80100200TAL</t>
  </si>
  <si>
    <t>Удлинение дымохода утепленное Gekon 80 мм, δут=10 мм, L=2000 мм, Алюминий</t>
  </si>
  <si>
    <t>Удлинение дымохода утепленное Gekon Ø80 мм, δут=10 мм, L=250 мм, Алюминий</t>
  </si>
  <si>
    <t>Удлинение дымохода утепленное Gekon Ø80 мм, δут=10 мм, L=250 мм, Алюминий и Оц.сталь</t>
  </si>
  <si>
    <t>Удлинение дымохода утепленное Gekon 80 мм, δут=10 мм, L=500 мм, Алюминий и Оц.сталь</t>
  </si>
  <si>
    <t>• Утеплитель из минеральной ваты толщиной 10 мм</t>
  </si>
  <si>
    <t>GKD 80100VDAL</t>
  </si>
  <si>
    <t>Дымоход вертикальный утеплённый Gekon Ø80 мм, δут=10 мм, L=1000 мм, черный, Алюминий</t>
  </si>
  <si>
    <t>GKD 80100VNAS</t>
  </si>
  <si>
    <t>Удлинение дымохода утепленное Gekon Ø80 мм, δут=10 мм, L=500 мм, Алюминий</t>
  </si>
  <si>
    <t>Удлинение дымохода утепленное Gekon Ø80 мм, δут=10 мм, L=500 мм, Алюминий и Оц.сталь</t>
  </si>
  <si>
    <t>Удлинение дымохода утепленное Gekon Ø80 мм, δут=10 мм, L=1000 мм, Алюминий</t>
  </si>
  <si>
    <t>Удлинение дымохода утепленное Gekon Ø80 мм, δут=10 мм, L=1000 мм, Ал/Оц.Ст.</t>
  </si>
  <si>
    <t>Удлинение дымохода утепленное Gekon Ø80 мм, δут=10 мм, L=1500 мм, Алюминий</t>
  </si>
  <si>
    <t>Удлинение дымохода утепленное Gekon Ø80 мм, δут=10 мм, L=2000 мм, Алюминий</t>
  </si>
  <si>
    <t>Наконечник для вертикального утеплённого дымохода Gekon Ø80 мм, δут=10 мм, черный, Ал/Ст</t>
  </si>
  <si>
    <t>GKD 80100K45T</t>
  </si>
  <si>
    <t>Колено утепленное Gekon 80, δут=10 мм, угол 45 гр., Алюминий</t>
  </si>
  <si>
    <t>GKD 80100K90T</t>
  </si>
  <si>
    <t>Колено утепленное Gekon 80, δут=10 мм, угол 90 гр., Алюминий</t>
  </si>
  <si>
    <t>GKD 80VZBAL</t>
  </si>
  <si>
    <t>GKD 80VOBN</t>
  </si>
  <si>
    <t>Решётка воздухозабора для утепл-го дымохода Gekon Ø80 мм, δут=10 мм, черный окрас, Алюминий</t>
  </si>
  <si>
    <t>Решётка газоотвода для утепл-го дымохода Gekon Ø80 мм, δут=10 мм, черный окрас, Алюминий и Сталь</t>
  </si>
  <si>
    <t>Решётка воздухозабора для утеплённого дымохода Gekon Ø80 мм, δут=10 мм, черный, Алюминий</t>
  </si>
  <si>
    <t>Наконечник для вертикального утеплённого дымохода Gekon Ø80 мм, δут=10 мм, черный, Алюминий и Сталь</t>
  </si>
  <si>
    <t>Труба выпускная с наконечником Gekon Ø80/125 мм, L=1000 мм, Алюминий и Оц.сталь, система Антилед</t>
  </si>
  <si>
    <t>Колено Gekon Ø80 мм, угол 45 гр., Алюминий</t>
  </si>
  <si>
    <t>Колено Gekon Ø80 мм, угол 90 гр., Алюминий</t>
  </si>
  <si>
    <t>Колено утепленное Gekon Ø80, δут=10 мм, угол 45 гр., Алюминий</t>
  </si>
  <si>
    <t>Колено утепленное Gekon Ø80, δут=10 мм, угол 90 гр., Алюминий</t>
  </si>
  <si>
    <t>ЗАПАСНЫЕ ЧАСТИ ДЛЯ ДЫМОХОДОВ</t>
  </si>
  <si>
    <t>GKD 60100AINPB</t>
  </si>
  <si>
    <t>GKD 60OR</t>
  </si>
  <si>
    <t>Уплотнительное кольцо на внутреннюю трубу Gekon 60 мм</t>
  </si>
  <si>
    <t>GKD 80OR</t>
  </si>
  <si>
    <t>Уплотнительное кольцо на внутреннюю трубу Gekon 80 мм</t>
  </si>
  <si>
    <t>GKD 100OR</t>
  </si>
  <si>
    <t>Уплотнительное кольцо на внешнюю трубу Gekon 100 мм</t>
  </si>
  <si>
    <t>GKD 125OR</t>
  </si>
  <si>
    <t>Уплотнительное кольцо на внешнюю трубу Gekon 125 мм</t>
  </si>
  <si>
    <t>GKD 80H</t>
  </si>
  <si>
    <t>Хомут Gekon 80 мм со шпилькой</t>
  </si>
  <si>
    <t>GKD 100H</t>
  </si>
  <si>
    <t>Хомут Gekon 100 мм со шпилькой</t>
  </si>
  <si>
    <t>GKD 80MS</t>
  </si>
  <si>
    <t>Накладка декоративная Gekon 80 мм</t>
  </si>
  <si>
    <t>GKD 60100M</t>
  </si>
  <si>
    <t>Накладка декоративная Gekon 100 мм</t>
  </si>
  <si>
    <t>GKD 60125M</t>
  </si>
  <si>
    <t>Накладка декоративная Gekon 125 мм</t>
  </si>
  <si>
    <t>GKD 110UF</t>
  </si>
  <si>
    <t>Фланец Gekon с прокладкой, винтами и гайкой, 100 мм</t>
  </si>
  <si>
    <t>GKD 60100H</t>
  </si>
  <si>
    <t>Хомут обжимной Gekon (труба-труба) 100 мм</t>
  </si>
  <si>
    <t>Наконечник 60/100 мм, Система Антилед, Система Антиворобей, черный</t>
  </si>
  <si>
    <t>• Диапазон рабочих температур теплоносителя: от -10⁰C до +80⁰C (кратковременно до +99⁰C)</t>
  </si>
  <si>
    <t>• Тип теплоносителя: вода или водные растворы гликоля с концентрацие до 50%</t>
  </si>
  <si>
    <t>• Тип мембраны: заменяемая, материал мембраны: EPDM</t>
  </si>
  <si>
    <t>• Материал ниппеля: латунь</t>
  </si>
  <si>
    <t>Объём бака</t>
  </si>
  <si>
    <t>GKB0140029</t>
  </si>
  <si>
    <t>Бак мембранный для отопления Gekon WRV8</t>
  </si>
  <si>
    <t>GKB0140049</t>
  </si>
  <si>
    <t>Бак мембранный для отопления Gekon WRV12</t>
  </si>
  <si>
    <t>GKB0140059</t>
  </si>
  <si>
    <t>Бак мембранный для отопления Gekon WRV18</t>
  </si>
  <si>
    <t>GKB0140069</t>
  </si>
  <si>
    <t>Бак мембранный для отопления Gekon WRV24</t>
  </si>
  <si>
    <t>GKB0140080</t>
  </si>
  <si>
    <t>Бак мембранный для отопления Gekon WRV35</t>
  </si>
  <si>
    <t>Pmax</t>
  </si>
  <si>
    <t>Объём, л</t>
  </si>
  <si>
    <t>P     преднастройки</t>
  </si>
  <si>
    <t>GKB0140100</t>
  </si>
  <si>
    <t>GKB0140120</t>
  </si>
  <si>
    <t>GKB0140140</t>
  </si>
  <si>
    <t>GKB0140160</t>
  </si>
  <si>
    <t>Бак мембранный для отопления Gekon WRV50</t>
  </si>
  <si>
    <t>Бак мембранный для отопления Gekon WRV80</t>
  </si>
  <si>
    <t>Бак мембранный для отопления Gekon WRV100</t>
  </si>
  <si>
    <t>Бак мембранный для отопления Gekon WRV150</t>
  </si>
  <si>
    <t>GKB0140180</t>
  </si>
  <si>
    <t>Бак мембранный для отопления Gekon WRV200</t>
  </si>
  <si>
    <t>GKB0140190</t>
  </si>
  <si>
    <t>Бак мембранный для отопления Gekon WRV300</t>
  </si>
  <si>
    <t>GKB0140200</t>
  </si>
  <si>
    <t>Бак мембранный для отопления Gekon WRV500</t>
  </si>
  <si>
    <t>GKB0140210</t>
  </si>
  <si>
    <t>GKB0140220</t>
  </si>
  <si>
    <t>GKB1140312</t>
  </si>
  <si>
    <t>GKB1140315</t>
  </si>
  <si>
    <t>GKB2140104</t>
  </si>
  <si>
    <t>GKB1140320</t>
  </si>
  <si>
    <t>Бак мембранный для отопления Gekon WRV750</t>
  </si>
  <si>
    <t>Бак мембранный для отопления Gekon WRV1000</t>
  </si>
  <si>
    <t>Бак мембранный для отопления Gekon WRV1500</t>
  </si>
  <si>
    <t>Бак мембранный для отопления Gekon WRV2000</t>
  </si>
  <si>
    <t>Бак мембранный для отопления Gekon WRV2500</t>
  </si>
  <si>
    <t>Бак мембранный для отопления Gekon WRV3000</t>
  </si>
  <si>
    <t>ВЕРТИКАЛЬНЫЕ МЕМБРАННЫЕ РАСШИРИТЕЛЬНЫЕ БАКИ СЕРИИ WRV ДЛЯ СИСТЕМ ОТОПЛЕНИЯ ЗАКРЫТОГО ТИПА</t>
  </si>
  <si>
    <t>• Тип исполнения: вертикальный</t>
  </si>
  <si>
    <t>GKB2140200</t>
  </si>
  <si>
    <t>GKB2140300</t>
  </si>
  <si>
    <t>Бак мембранный для отопления Gekon WRV8 (16 бар)</t>
  </si>
  <si>
    <t>Бак мембранный для отопления Gekon WRV8 (25 бар)</t>
  </si>
  <si>
    <t>EUR / RUB</t>
  </si>
  <si>
    <t>GKB2140208</t>
  </si>
  <si>
    <t>GKB2140212</t>
  </si>
  <si>
    <t>GKB2140206</t>
  </si>
  <si>
    <t>GKB2140214</t>
  </si>
  <si>
    <t>GKB2140216</t>
  </si>
  <si>
    <t>Бак мембранный для отопления Gekon WRV24 (16 бар)</t>
  </si>
  <si>
    <t>Бак мембранный для отопления Gekon WRV50 (16 бар)</t>
  </si>
  <si>
    <t>Бак мембранный для отопления Gekon WRV80 (16 бар)</t>
  </si>
  <si>
    <t>Бак мембранный для отопления Gekon WRV100 (16 бар)</t>
  </si>
  <si>
    <t>Бак мембранный для отопления Gekon WRV150 (16 бар)</t>
  </si>
  <si>
    <t>G или DN</t>
  </si>
  <si>
    <t>GKB2140302</t>
  </si>
  <si>
    <t>GKB2140306</t>
  </si>
  <si>
    <t>Бак мембранный для отопления Gekon WRV24 (25 бар)</t>
  </si>
  <si>
    <t>Бак мембранный для отопления Gekon WRV12 (25 бар)</t>
  </si>
  <si>
    <t>Бак мембранный для отопления Gekon WRV18 (25 бар)</t>
  </si>
  <si>
    <t>GKB2140304</t>
  </si>
  <si>
    <t>Присоединение к системе</t>
  </si>
  <si>
    <t>3/4" (НР)</t>
  </si>
  <si>
    <t>1" (НР)</t>
  </si>
  <si>
    <t>GKB2140314</t>
  </si>
  <si>
    <t>Бак мембранный для отопления Gekon WRV100 (25 бар)</t>
  </si>
  <si>
    <t>GKB2140316</t>
  </si>
  <si>
    <t>Бак мембранный для отопления Gekon WRV150 (25 бар)</t>
  </si>
  <si>
    <t>GKB2140218</t>
  </si>
  <si>
    <t>Бак мембранный для отопления Gekon WRV200 (16 бар)</t>
  </si>
  <si>
    <t>GKB2140220</t>
  </si>
  <si>
    <t>Бак мембранный для отопления Gekon WRV300 (16 бар)</t>
  </si>
  <si>
    <t>GKB2140222</t>
  </si>
  <si>
    <t>Бак мембранный для отопления Gekon WRV500 (16 бар)</t>
  </si>
  <si>
    <t>1 1/4" (НР)</t>
  </si>
  <si>
    <t>GKB2140224</t>
  </si>
  <si>
    <t>Бак мембранный для отопления Gekon WRV750 (16 бар)</t>
  </si>
  <si>
    <t>2" (ВР)</t>
  </si>
  <si>
    <t>2 1/2" (ВР)</t>
  </si>
  <si>
    <t>GKB2140226</t>
  </si>
  <si>
    <t>Бак мембранный для отопления Gekon WRV1000 (16 бар)</t>
  </si>
  <si>
    <t>GKB2140228</t>
  </si>
  <si>
    <t>Бак мембранный для отопления Gekon WRV1500 (16 бар)</t>
  </si>
  <si>
    <t>GKB2140230</t>
  </si>
  <si>
    <t>Бак мембранный для отопления Gekon WRV2000 (16 бар)</t>
  </si>
  <si>
    <t>GKB2140234</t>
  </si>
  <si>
    <t>Бак мембранный для отопления Gekon WRV3000 (16 бар)</t>
  </si>
  <si>
    <t>GKB2140236</t>
  </si>
  <si>
    <t>Бак мембранный для отопления Gekon WRV4000 (16 бар)</t>
  </si>
  <si>
    <t>GKB2140238</t>
  </si>
  <si>
    <t>Бак мембранный для отопления Gekon WRV5000 (16 бар)</t>
  </si>
  <si>
    <t>GKB2140240</t>
  </si>
  <si>
    <t>Бак мембранный для отопления Gekon WRV8000 (16 бар)</t>
  </si>
  <si>
    <t>GKB2140242</t>
  </si>
  <si>
    <t>Бак мембранный для отопления Gekon WRV 10000 (16 бар)</t>
  </si>
  <si>
    <t>3" (ВР)</t>
  </si>
  <si>
    <t>4" (ВР)</t>
  </si>
  <si>
    <t>DN 100</t>
  </si>
  <si>
    <t>по запросу</t>
  </si>
  <si>
    <t>GKB2140108</t>
  </si>
  <si>
    <t>Бак мембранный для отопления Gekon WRV4000</t>
  </si>
  <si>
    <t>GKB1140330</t>
  </si>
  <si>
    <t>Бак мембранный для отопления Gekon WRV5000</t>
  </si>
  <si>
    <t>GKB2140112</t>
  </si>
  <si>
    <t>Бак мембранный для отопления Gekon WRV8000</t>
  </si>
  <si>
    <t>GKB2140114</t>
  </si>
  <si>
    <t>Бак мембранный для отопления Gekon WRV10000</t>
  </si>
  <si>
    <t>• Размер держателя мембраны у баков 200- 4000 л 3/4"(НР)x1/2"(ВР); Размер держателя мембраны у баков 5000- 10000 л 1 1/4"(ВР)</t>
  </si>
  <si>
    <t>GKB2140318</t>
  </si>
  <si>
    <t>Бак мембранный для отопления Gekon WRV200 (25 бар)</t>
  </si>
  <si>
    <t>GKB2140320</t>
  </si>
  <si>
    <t>Бак мембранный для отопления Gekon WRV300 (25 бар)</t>
  </si>
  <si>
    <t>GKB2140322</t>
  </si>
  <si>
    <t>Бак мембранный для отопления Gekon WRV500 (25 бар)</t>
  </si>
  <si>
    <t>GKB2140326</t>
  </si>
  <si>
    <t>Бак мембранный для отопления Gekon WRV1000(25 бар)</t>
  </si>
  <si>
    <t>GKB2140328</t>
  </si>
  <si>
    <t>Бак мембранный для отопления Gekon WRV1500(25 бар)</t>
  </si>
  <si>
    <t>GKB2140330</t>
  </si>
  <si>
    <t>Бак мембранный для отопления Gekon WRV2000 (25 бар)</t>
  </si>
  <si>
    <t>GKB2140332</t>
  </si>
  <si>
    <t>Бак мембранный для отопления Gekon WRV3000 (25 бар)</t>
  </si>
  <si>
    <t>GKB2140340</t>
  </si>
  <si>
    <t>Бак мембранный для отопления Gekon WRV8000 (25 бар)</t>
  </si>
  <si>
    <t>ВЕРТИКАЛЬНЫЕ МЕМБРАННЫЕ РАСШИРИТЕЛЬНЫЕ БАКИ СЕРИИ WAV ДЛЯ СИСТЕМ ВОДОСНАБЖЕНИЯ</t>
  </si>
  <si>
    <t>• Материал корпуса и контрфланца: сталь углеродистая с эпоксиполиэфирным покрытием, цвет красный RAL 3002</t>
  </si>
  <si>
    <t>• Материал корпуса и контрфланца: сталь углеродистая с эпоксиполиэфирным покрытием, цвет синий RAL 5015</t>
  </si>
  <si>
    <t>GKB0141029</t>
  </si>
  <si>
    <t>Бак мембранный для водоснабжения Gekon WAV8</t>
  </si>
  <si>
    <t>GKB0141039</t>
  </si>
  <si>
    <t>Бак мембранный для водоснабжения Gekon WAV12</t>
  </si>
  <si>
    <t>GKB0141049</t>
  </si>
  <si>
    <t>Бак мембранный для водоснабжения Gekon WAV18</t>
  </si>
  <si>
    <t>GKB0141069</t>
  </si>
  <si>
    <t>Бак мембранный для водоснабжения Gekon WAV24</t>
  </si>
  <si>
    <t>GKB0141080</t>
  </si>
  <si>
    <t>Бак мембранный для водоснабжения Gekon WAV35</t>
  </si>
  <si>
    <t>GKB0141100</t>
  </si>
  <si>
    <t>Бак мембранный для водоснабжения Gekon WAV50</t>
  </si>
  <si>
    <t>GKB0141120</t>
  </si>
  <si>
    <t>Бак мембранный для водоснабжения Gekon WAV80</t>
  </si>
  <si>
    <t>GKB0141140</t>
  </si>
  <si>
    <t>Бак мембранный для водоснабжения Gekon WAV100</t>
  </si>
  <si>
    <t>GKB0141160</t>
  </si>
  <si>
    <t>Бак мембранный для водоснабжения Gekon WAV150</t>
  </si>
  <si>
    <t>GKB0141510</t>
  </si>
  <si>
    <t>Бак мембранный для водоснабжения Gekon WAV200</t>
  </si>
  <si>
    <t>GKB0141515</t>
  </si>
  <si>
    <t>Бак мембранный для водоснабжения Gekon WAV300</t>
  </si>
  <si>
    <t>GKB0141520</t>
  </si>
  <si>
    <t>Бак мембранный для водоснабжения Gekon WAV500</t>
  </si>
  <si>
    <t>GKB1140300</t>
  </si>
  <si>
    <t>Бак мембранный для водоснабжения Gekon WAV750</t>
  </si>
  <si>
    <t>GKB1140302</t>
  </si>
  <si>
    <t>Бак мембранный для водоснабжения Gekon WAV1000</t>
  </si>
  <si>
    <t>GKB2140120</t>
  </si>
  <si>
    <t>Бак мембранный для водоснабжения Gekon WAV1500</t>
  </si>
  <si>
    <t>GKB2140122</t>
  </si>
  <si>
    <t>Бак мембранный для водоснабжения Gekon WAV2000</t>
  </si>
  <si>
    <t>GKB2140124</t>
  </si>
  <si>
    <t>Бак мембранный для водоснабжения Gekon WAV2500</t>
  </si>
  <si>
    <t>GKB2140126</t>
  </si>
  <si>
    <t>Бак мембранный для водоснабжения Gekon WAV3000</t>
  </si>
  <si>
    <t>GKB2140250</t>
  </si>
  <si>
    <t>Бак мембранный для водоснабжения Gekon WAV8 (16 бар)</t>
  </si>
  <si>
    <t>GKB2140252</t>
  </si>
  <si>
    <t>Бак мембранный для водоснабжения GekonWAV12 (16 бар)</t>
  </si>
  <si>
    <t>GKB2140256</t>
  </si>
  <si>
    <t>Бак мембранный для водоснабжения Gekon WAV24 (16 бар)</t>
  </si>
  <si>
    <t>GKB2140260</t>
  </si>
  <si>
    <t>Бак мембранный для водоснабжения Gekon WAV50 (16 бар)</t>
  </si>
  <si>
    <t>GKB2140262</t>
  </si>
  <si>
    <t>Бак мембранный для водоснабжения Gekon WAV60 (16 бар)</t>
  </si>
  <si>
    <t>GKB2140264</t>
  </si>
  <si>
    <t>Бак мембранный для водоснабжения Gekon WAV80 (16 бар)</t>
  </si>
  <si>
    <t>GKB2140266</t>
  </si>
  <si>
    <t>Бак мембранный для водоснабжения Gekon WAV100 (16 бар)</t>
  </si>
  <si>
    <t>GKB2140268</t>
  </si>
  <si>
    <t>Бак мембранный для водоснабжения Gekon WAV150 (16 бар)</t>
  </si>
  <si>
    <t>GKB2140270</t>
  </si>
  <si>
    <t>Бак мембранный для водоснабжения Gekon WAV200 (16 бар)</t>
  </si>
  <si>
    <t>GKB2140272</t>
  </si>
  <si>
    <t>Бак мембранный для водоснабжения Gekon WAV300 (16 бар)</t>
  </si>
  <si>
    <t>GKB2140274</t>
  </si>
  <si>
    <t>Бак мембранный для водоснабжения Gekon WAV500 (16 бар)</t>
  </si>
  <si>
    <t>GKB2140276</t>
  </si>
  <si>
    <t>Бак мембранный для водоснабжения Gekon WAV750 (16 бар)</t>
  </si>
  <si>
    <t>GKB2140278</t>
  </si>
  <si>
    <t>Бак мембранный для водоснабжения GekonWAV1000 (16 бар)</t>
  </si>
  <si>
    <t>GKB2140280</t>
  </si>
  <si>
    <t>Бак мембранный для водоснабжения Gekon WAV1500 (16 бар)</t>
  </si>
  <si>
    <t>GKB2140282</t>
  </si>
  <si>
    <t>Бак мембранный для водоснабжения Gekon WAV2000 (16 бар)</t>
  </si>
  <si>
    <t>GKB2140286</t>
  </si>
  <si>
    <t>Бак мембранный для водоснабжения Gekon WAV3000 (16 бар)</t>
  </si>
  <si>
    <t>GKB2140288</t>
  </si>
  <si>
    <t>Бак мембранный для водоснабжения Gekon WAV4000 (16 бар)</t>
  </si>
  <si>
    <t>GKB2140290</t>
  </si>
  <si>
    <t>Бак мембранный для водоснабжения Gekon WAV5000 (16 бар)</t>
  </si>
  <si>
    <t>GKB2140292</t>
  </si>
  <si>
    <t>Бак мембранный для водоснабжения Gekon WAV 8000 (16 бар)</t>
  </si>
  <si>
    <t>GKB2140294</t>
  </si>
  <si>
    <t>Бак мембранный для водоснабжения Gekon WAV 10000 (16 бар)</t>
  </si>
  <si>
    <t>GKB2140350</t>
  </si>
  <si>
    <t>Бак мембранный для водоснабжения Gekon WAV8 (25 бар)</t>
  </si>
  <si>
    <t>GKB2140352</t>
  </si>
  <si>
    <t>Бак мембранный для водоснабжения Gekon WAV12 (25 бар)</t>
  </si>
  <si>
    <t>GKB2140354</t>
  </si>
  <si>
    <t>Бак мембранный для водоснабжения Gekon WAV18 (25 бар)</t>
  </si>
  <si>
    <t>GKB2140356</t>
  </si>
  <si>
    <t>Бак мембранный для водоснабжения Gekon WAV 24 (25 бар)</t>
  </si>
  <si>
    <t>GKB2140358</t>
  </si>
  <si>
    <t>Бак мембранный для водоснабжения Gekon WAV 50 (25 бар)</t>
  </si>
  <si>
    <t>GKB2140359</t>
  </si>
  <si>
    <t>Бак мембранный для водоснабжения Gekon WAV60 (25 бар)</t>
  </si>
  <si>
    <t>GKB2140360</t>
  </si>
  <si>
    <t>Бак мембранный для водоснабжения Gekon WAV 80 (25 бар)</t>
  </si>
  <si>
    <t>GKB2140362</t>
  </si>
  <si>
    <t>Бак мембранный для водоснабжения Gekon WAV100 (25 бар)</t>
  </si>
  <si>
    <t>GKB2140366</t>
  </si>
  <si>
    <t>Бак мембранный для водоснабжения Gekon WAV150 (25 бар)</t>
  </si>
  <si>
    <t>GKB2140368</t>
  </si>
  <si>
    <t>Бак мембранный для водоснабжения GekonWAV 200 (25 бар)</t>
  </si>
  <si>
    <t>GKB2140370</t>
  </si>
  <si>
    <t>Бак мембранный для водоснабжения Gekon WAV 300 (25 бар)</t>
  </si>
  <si>
    <t>GKB2140372</t>
  </si>
  <si>
    <t>Бак мембранный для водоснабжения Gekon WAV 500 (25 бар)</t>
  </si>
  <si>
    <t>GKB2140374</t>
  </si>
  <si>
    <t>Бак мембранный для водоснабжения Gekon WAV750 (25 бар)</t>
  </si>
  <si>
    <t>GKB2140376</t>
  </si>
  <si>
    <t>Бак мембранный для водоснабжения Gekon WAV 1000 (25 бар)</t>
  </si>
  <si>
    <t>GKB2140378</t>
  </si>
  <si>
    <t>Бак мембранный для водоснабжения Gekon WAV1500 (25 бар)</t>
  </si>
  <si>
    <t>GKB2140380</t>
  </si>
  <si>
    <t>Бак мембранный для водоснабжения Gekon WAV 2000 (25 бар)</t>
  </si>
  <si>
    <t>GKB2140382</t>
  </si>
  <si>
    <t>Бак мембранный для водоснабжения Gekon WAV2500 (25 бар)</t>
  </si>
  <si>
    <t>GKB2140384</t>
  </si>
  <si>
    <t>Бак мембранный для водоснабжения Gekon WAV3000 (25 бар)</t>
  </si>
  <si>
    <t>GKB2140386</t>
  </si>
  <si>
    <t>Бак мембранный для водоснабжения Gekon WAV4000 (25 бар)</t>
  </si>
  <si>
    <t>GKB2140388</t>
  </si>
  <si>
    <t>Бак мембранный для водоснабжения Gekon WAV5000 (25 бар)</t>
  </si>
  <si>
    <t>GKB2140390</t>
  </si>
  <si>
    <t>Бак мембранный для водоснабжения Gekon WAV8000 (25 бар)</t>
  </si>
  <si>
    <t>GKB2140392</t>
  </si>
  <si>
    <t>Бак мембранный для водоснабжения Gekon WAV10000 (25 бар)</t>
  </si>
  <si>
    <t>GKB2140128</t>
  </si>
  <si>
    <t>Бак мембранный для водоснабжения Gekon WAV4000</t>
  </si>
  <si>
    <t>GKB2140130</t>
  </si>
  <si>
    <t>Бак мембранный для водоснабжения Gekon WAV5000</t>
  </si>
  <si>
    <t>GKB2140132</t>
  </si>
  <si>
    <t>Бак мембранный для водоснабжения Gekon WAV8000</t>
  </si>
  <si>
    <t>GKB2140134</t>
  </si>
  <si>
    <t>Бак мембранный для водоснабжения Gekon WAV10000</t>
  </si>
  <si>
    <t>• Размер держателя мембраны 3/4"(НР)x1/2"(ВР)</t>
  </si>
  <si>
    <t>ГОРИЗОНТАЛЬНЫЕ МЕМБРАННЫЕ РАСШИРИТЕЛЬНЫЕ БАКИ СЕРИИ WAO ДЛЯ СИСТЕМ ВОДОСНАБЖЕНИЯ</t>
  </si>
  <si>
    <t>GKB0140949</t>
  </si>
  <si>
    <t>Бак мембранный для водоснабжения горизонтальный Gekon WAO19</t>
  </si>
  <si>
    <t>GKB0140959</t>
  </si>
  <si>
    <t>Бак мембранный для водоснабжения горизонтальный Gekon WAO24</t>
  </si>
  <si>
    <t>GKB0140970</t>
  </si>
  <si>
    <t>Бак мембранный для водоснабжения горизонтальный Gekon WAO50</t>
  </si>
  <si>
    <t>GKB0140990</t>
  </si>
  <si>
    <t>Бак мембранный для водоснабжения горизонтальный Gekon WAO80</t>
  </si>
  <si>
    <t>GKB0140995</t>
  </si>
  <si>
    <t>Бак мембранный для водоснабжения горизонтальный Gekon WAO100</t>
  </si>
  <si>
    <t>GKB0140997</t>
  </si>
  <si>
    <t>Бак мембранный для водоснабжения горизонтальный Gekon WAO150</t>
  </si>
  <si>
    <t>13,7,</t>
  </si>
  <si>
    <t>GKB2140400</t>
  </si>
  <si>
    <t>Бак мембранный для водоснабжения горизонтальный Gekon WAO24 (16 бар)</t>
  </si>
  <si>
    <t>GKB2140402</t>
  </si>
  <si>
    <t>Бак мембранный для водоснабжения горизонтальный Gekon WAO50 (16 бар)</t>
  </si>
  <si>
    <t>GKB2140404</t>
  </si>
  <si>
    <t>Бак мембранный для водоснабжения горизонтальный Gekon WAO80 (16 бар)</t>
  </si>
  <si>
    <t>GKB2140406</t>
  </si>
  <si>
    <t>Бак мембранный для водоснабжения горизонтальный Gekon WAO100 (16 бар)</t>
  </si>
  <si>
    <t>GKB2140500</t>
  </si>
  <si>
    <t>Бак мембранный для водоснабжения горизонтальный Gekon WAO24 (25 бар)</t>
  </si>
  <si>
    <t>GKB2140502</t>
  </si>
  <si>
    <t>Бак мембранный для водоснабжения горизонтальный Gekon WAO50 (25 бар)</t>
  </si>
  <si>
    <t>GKB2140504</t>
  </si>
  <si>
    <t>Бак мембранный для водоснабжения горизонтальный Gekon WAO80 ( 25 бар)</t>
  </si>
  <si>
    <t>GKB2140506</t>
  </si>
  <si>
    <t>Бак мембранный для водоснабжения горизонтальный Gekon WAO100 (25 бар)</t>
  </si>
  <si>
    <t>GKB1140232</t>
  </si>
  <si>
    <t>GKB1140234</t>
  </si>
  <si>
    <t>GKB1140236</t>
  </si>
  <si>
    <t>GKB1140238</t>
  </si>
  <si>
    <t>GKB1140240</t>
  </si>
  <si>
    <t>GKB1140242</t>
  </si>
  <si>
    <t>GKB1140244</t>
  </si>
  <si>
    <t>GKB1140246</t>
  </si>
  <si>
    <t>GKB1140248</t>
  </si>
  <si>
    <t>Бак мембранный для водоснабжения Gekon WAV8 с контрфланцем из нерж.стали</t>
  </si>
  <si>
    <t>Бак мембранный для водоснабжения Gekon WAV12 с контрфланцем из нерж.стали</t>
  </si>
  <si>
    <t>Бак мембранный для водоснабжения Gekon WAV18 с контрфланцем из нерж.стали</t>
  </si>
  <si>
    <t>Бак мембранный для водоснабжения Gekon WAV24 с контрфланцем из нерж.стали</t>
  </si>
  <si>
    <t>Бак мембранный для водоснабжения Gekon WAV35 с контрфланцем из нерж.стали</t>
  </si>
  <si>
    <t>Бак мембранный для водоснабжения Gekon WAV50 с контрфланцем из нерж.стали</t>
  </si>
  <si>
    <t>Бак мембранный для водоснабжения Gekon WAV80 с контрфланцем из нерж.стали</t>
  </si>
  <si>
    <t>Бак мембранный для водоснабжения Gekon WAV100 с контрфланцем из нерж.стали</t>
  </si>
  <si>
    <t>Бак мембранный для водоснабжения Gekon WAV150 с контрфланцем из нерж.стали</t>
  </si>
  <si>
    <t>• Тип исполнения: горизонтальный</t>
  </si>
  <si>
    <t>GKB0140410</t>
  </si>
  <si>
    <t>GKB0140420</t>
  </si>
  <si>
    <t>GKB1140250</t>
  </si>
  <si>
    <t>GKB1140252</t>
  </si>
  <si>
    <t>GKB1140254</t>
  </si>
  <si>
    <t xml:space="preserve">Бак мембранный для водоснабжения гор-й Gekon WAO24 </t>
  </si>
  <si>
    <t>Бак мембранный для водоснабжения гор-й Gekon WAO50 с контрфланцем из нерж.стали</t>
  </si>
  <si>
    <t>Бак мембранный для водоснабжения гор-й Gekon WAO80 с контрфланцем из нерж.стали</t>
  </si>
  <si>
    <t>Бак мембранный для водоснабжения гор-й Gekon WAO100 с контрфланцем из нерж.стали</t>
  </si>
  <si>
    <t>Бак мембранный для водоснабжения горй Gekon WAO150 с контрфланцем из нерж.стали</t>
  </si>
  <si>
    <t>ВЕРТИКАЛЬНЫЕ МЕМБРАННЫЕ РАСШИРИТЕЛЬНЫЕ БАКИ СЕРИИ WDV ДЛЯ ГВС И ГЕЛИОСИСТЕМ</t>
  </si>
  <si>
    <t>• Материал корпуса: сталь углеродистая с эпоксиполиэфирным покрытием, цвет синий RAL 9016; Материал контрфланца: нержавеющая сталь</t>
  </si>
  <si>
    <t>GKB0140350</t>
  </si>
  <si>
    <t>GKB0140360</t>
  </si>
  <si>
    <t>GKB0140370</t>
  </si>
  <si>
    <t>GKB0140380</t>
  </si>
  <si>
    <t>GKB0140390</t>
  </si>
  <si>
    <t>Бак мембранный для ГВС и гелиосистем Gekon WDV 8 с контрфланцем из нерж.стали</t>
  </si>
  <si>
    <t>Бак мембранный для ГВС и гелиосистем Gekon WDV 12 с контрфланцем из нерж.стали</t>
  </si>
  <si>
    <t>Бак мембранный для ГВС и гелиосистем Gekon WDV 18 с контрфланцем из нерж.стали</t>
  </si>
  <si>
    <t>Бак мембранный для ГВС и гелиосистем Gekon WDV 24 с контрфланцем из нерж.стали</t>
  </si>
  <si>
    <t>Бак мембранный для ГВС и гелиосистем Gekon WDV 35 с контрфланцем из нерж.стали</t>
  </si>
  <si>
    <t>GKB0143010</t>
  </si>
  <si>
    <t>Комплект крепления для мембранных баков 8-35 л</t>
  </si>
  <si>
    <t>GKBQRVG34</t>
  </si>
  <si>
    <t>Клапан быстроразъемный для расширительного бака 3/4"</t>
  </si>
  <si>
    <t>8-35</t>
  </si>
  <si>
    <t>999ME001</t>
  </si>
  <si>
    <t>Мембрана для баков 8, 12 л. с горловиной диаметром 51,5 мм (для WAV, WRV, WDV)</t>
  </si>
  <si>
    <t>999ME016</t>
  </si>
  <si>
    <t>Мембрана для баков 18, 24 л. с горловиной диаметром 51,5 мм (для WAV, WRV, WDV)</t>
  </si>
  <si>
    <t>999ME070</t>
  </si>
  <si>
    <t>Мембрана для баков 24 л. с горловиной диаметром 89 мм (для WAO)</t>
  </si>
  <si>
    <t>999ME055</t>
  </si>
  <si>
    <t>Мембрана для баков 35, 50 л. с горловиной диаметром 89 мм (для WAV, WRV, WAO)</t>
  </si>
  <si>
    <t>999ME090</t>
  </si>
  <si>
    <t>Мембрана для баков 80, 100 л. с горловиной диаметром 89 мм (для WRV)</t>
  </si>
  <si>
    <t>999ME089</t>
  </si>
  <si>
    <t>Мембрана (проходная) для баков 80, 100 л. с горловиной диаметром 89 мм (для WAV, WAO)</t>
  </si>
  <si>
    <t>999ME201</t>
  </si>
  <si>
    <t>Мембрана (проходная) для баков 150 л. с горловиной диаметром 89 мм (для WAV, WAO)</t>
  </si>
  <si>
    <t>999ME200</t>
  </si>
  <si>
    <t>Мембрана для баков 150 л. с горловиной диаметром 89 мм (для WRV)</t>
  </si>
  <si>
    <t>999ME120</t>
  </si>
  <si>
    <t>Мембрана для баков 200 л. (для WAV, WRV)</t>
  </si>
  <si>
    <t>999ME700</t>
  </si>
  <si>
    <t>Мембрана для баков 300 л. (для WAV, WRV)</t>
  </si>
  <si>
    <t>999ME750</t>
  </si>
  <si>
    <t>Мембрана для баков 500 л. (для WAV, WRV)</t>
  </si>
  <si>
    <t>FOA0244</t>
  </si>
  <si>
    <t>Мембрана для водоснабжения, 750 л. (для WAV, WRV)</t>
  </si>
  <si>
    <t>FOA0245</t>
  </si>
  <si>
    <t>Мембрана для водоснабжения, 1000 л. (для WAV, WRV)</t>
  </si>
  <si>
    <t>ЗАПАСНЫЕ ЧАСТИ ДЛЯ МЕМБРАННЫХ БАКОВ</t>
  </si>
  <si>
    <t>ПРИНАДЛЕЖНОСТИ ДЛЯ МЕМБРАННЫХ БАКОВ</t>
  </si>
  <si>
    <t>Евро</t>
  </si>
  <si>
    <t>GK 72020006</t>
  </si>
  <si>
    <t>Труба Gekon TRITHERM универсальная PE-Xa/EVOH 20х2,0, бухта 200 м</t>
  </si>
  <si>
    <t xml:space="preserve">ТРУБА GEKON TRITHERM УНИВЕРСАЛЬНАЯ PE-Xa/EVOH </t>
  </si>
  <si>
    <r>
      <t xml:space="preserve">Бойлеры, накопители, теплоаккумуляторы </t>
    </r>
    <r>
      <rPr>
        <sz val="11"/>
        <color rgb="FFFF0000"/>
        <rFont val="Calibri"/>
        <family val="2"/>
        <charset val="204"/>
        <scheme val="minor"/>
      </rPr>
      <t>NEW (с сентября 2024)</t>
    </r>
  </si>
  <si>
    <r>
      <t xml:space="preserve">Бойлеры, накопители, теплоаккумуляторы </t>
    </r>
    <r>
      <rPr>
        <sz val="11"/>
        <color rgb="FFFF0000"/>
        <rFont val="Calibri"/>
        <family val="2"/>
        <charset val="204"/>
        <scheme val="minor"/>
      </rPr>
      <t xml:space="preserve">OLD (до сентября 2024) </t>
    </r>
  </si>
  <si>
    <t xml:space="preserve">БОЙЛЕРЫ КОСВЕННОГО НАГРЕВА НАПОЛЬНЫЕ </t>
  </si>
  <si>
    <t>GK1501</t>
  </si>
  <si>
    <t>GK2001</t>
  </si>
  <si>
    <t>GK3001</t>
  </si>
  <si>
    <t>GK4001</t>
  </si>
  <si>
    <t>GK5001</t>
  </si>
  <si>
    <t>GK8001</t>
  </si>
  <si>
    <t>GK10001</t>
  </si>
  <si>
    <t>Бойлер напольный B01 150 л, с 1-м ТО, 30 кВт, INOX, Gekon</t>
  </si>
  <si>
    <t>Бойлер напольный B01 200 л, с 1-м ТО, 30 кВт, INOX, Gekon</t>
  </si>
  <si>
    <t>Бойлер напольный B01 300 л, с 1-м ТО, 40 кВт, INOX, Gekon</t>
  </si>
  <si>
    <t>Бойлер напольный B01 400 л, с 1-м ТО, 51 кВт, INOX, Gekon</t>
  </si>
  <si>
    <t>Бойлер напольный B01 500 л, с 1-м ТО, 60 кВт, INOX, Gekon</t>
  </si>
  <si>
    <t>Бойлер напольный B01 800 л, с 1-м ТО, 90 кВт, INOX, Gekon</t>
  </si>
  <si>
    <t>Бойлер напольный B01 1000 л, с 1-м ТО, 98 кВт, INOX, Gekon</t>
  </si>
  <si>
    <t>GK1201TC</t>
  </si>
  <si>
    <t>Бойлер напольный BTC 120 л, с 1-м ТО, 28 кВт, INOX, Gekon</t>
  </si>
  <si>
    <t>GK2001XL</t>
  </si>
  <si>
    <t>GK3001XL</t>
  </si>
  <si>
    <t>GK4001XL</t>
  </si>
  <si>
    <t>GK5001XL</t>
  </si>
  <si>
    <t>GK8001XL</t>
  </si>
  <si>
    <t>GK10001XL</t>
  </si>
  <si>
    <t>Бойлер напольный BXL 200 л, с 1-м ТО, 60 кВт, INOX, Gekon</t>
  </si>
  <si>
    <t>Бойлер напольный BXL 300 л, с 1-м ТО, 115 кВт, INOX, Gekon</t>
  </si>
  <si>
    <t>Бойлер напольный BXL 400 л, с 1-м ТО, 100 кВт, INOX, Gekon</t>
  </si>
  <si>
    <t>Бойлер напольный BXL 500 л, с 1-м ТО, 127 кВт, INOX, Gekon</t>
  </si>
  <si>
    <t>Бойлер напольный BXL 800 л, с 1-м ТО, 120 кВт, INOX, Gekon</t>
  </si>
  <si>
    <t>Бойлер напольный BXL 1000 л, с 1-м ТО, 150 кВт, INOX, Gekon</t>
  </si>
  <si>
    <t>GK2002</t>
  </si>
  <si>
    <t>GK3002</t>
  </si>
  <si>
    <t>GK4002</t>
  </si>
  <si>
    <t>GK5002</t>
  </si>
  <si>
    <t>GK8002</t>
  </si>
  <si>
    <t>GK10002</t>
  </si>
  <si>
    <t>Бойлер напольный B02 200 л, с 2-я ТО, 30/15 кВт, INOX, Gekon</t>
  </si>
  <si>
    <t>Бойлер напольный B02 300 л, с 2-я ТО, 40/28 кВт, INOX, Gekon</t>
  </si>
  <si>
    <t>Бойлер напольный B02 400 л, с 2-я ТО, 51/23 кВт, INOX, Gekon</t>
  </si>
  <si>
    <t>Бойлер напольный B02 500 л, с 2-я ТО, 60/23 кВт, INOX, Gekon</t>
  </si>
  <si>
    <t>Бойлер напольный B02 800 л, с 2-я ТО, 90/28 кВт, INOX, Gekon</t>
  </si>
  <si>
    <t>Бойлер напольный B02 1000 л, с 2-я ТО, 98/45 кВт, INOX, Gekon</t>
  </si>
  <si>
    <t>1,0/0,5</t>
  </si>
  <si>
    <t>8,0/4,0</t>
  </si>
  <si>
    <t>1,3/0,9</t>
  </si>
  <si>
    <t>10,0/7,0</t>
  </si>
  <si>
    <t>1,7/0,8</t>
  </si>
  <si>
    <t>14,0/6,0</t>
  </si>
  <si>
    <t>2,0/0,8</t>
  </si>
  <si>
    <t>16,0/6,0</t>
  </si>
  <si>
    <t>3,0/0,9</t>
  </si>
  <si>
    <t>24,0/7,0</t>
  </si>
  <si>
    <t>3,2/1,5</t>
  </si>
  <si>
    <t>25,0/12,0</t>
  </si>
  <si>
    <t>GK801WL</t>
  </si>
  <si>
    <t>GK1001WL</t>
  </si>
  <si>
    <t>GK1501WL</t>
  </si>
  <si>
    <t>GK801WR</t>
  </si>
  <si>
    <t>GK1001WR</t>
  </si>
  <si>
    <t>GK1501WR</t>
  </si>
  <si>
    <t>GK1201WB</t>
  </si>
  <si>
    <t>Бойлер настенный BW 80 л, с 1-м ТО, 15 кВт, подключение слева, INOX, Gekon</t>
  </si>
  <si>
    <t>Бойлер настенный BW 100 л, с 1-м ТО, 15 кВт, подключение слева, INOX, Gekon</t>
  </si>
  <si>
    <t>Бойлер настенный BW 150 л, с 1-м ТО, 30 кВт, подключение слева, INOX, Gekon</t>
  </si>
  <si>
    <t>Бойлер настенный BW 80 л, с 1-м ТО, 15 кВт, подключение справа, INOX, Gekon</t>
  </si>
  <si>
    <t>Бойлер настенный BW 100 л, с 1-м ТО, 15 кВт, подключение справа, INOX, Gekon</t>
  </si>
  <si>
    <t>Бойлер настенный BW 150 л, с 1-м ТО, 30 кВт, подключение справа, INOX, Gekon</t>
  </si>
  <si>
    <t>Бойлер настенный BW 120 л, с 1-м ТО, 28 кВт, подключение нижнее, INOX, Gekon</t>
  </si>
  <si>
    <t>GK150</t>
  </si>
  <si>
    <t>GK200</t>
  </si>
  <si>
    <t>GK300</t>
  </si>
  <si>
    <t>GK400</t>
  </si>
  <si>
    <t>GK500</t>
  </si>
  <si>
    <t>GK800</t>
  </si>
  <si>
    <t>GK1000</t>
  </si>
  <si>
    <t>Накопитель горячей воды напольный BT 150 л, INOX, Gekon</t>
  </si>
  <si>
    <t>Накопитель горячей воды напольный BT 200 л, INOX, Gekon</t>
  </si>
  <si>
    <t>Накопитель горячей воды напольный BT 300 л, INOX, Gekon</t>
  </si>
  <si>
    <t>Накопитель горячей воды напольный BT 400 л, INOX, Gekon</t>
  </si>
  <si>
    <t>Накопитель горячей воды напольный BT 500 л, INOX, Gekon</t>
  </si>
  <si>
    <t>Накопитель горячей воды напольный BT 800 л, INOX, Gekon</t>
  </si>
  <si>
    <t>Накопитель горячей воды напольный BT 1000 л, INOX, Gekon</t>
  </si>
  <si>
    <t>GK100P</t>
  </si>
  <si>
    <t>Накопитель горячей воды напольный BP 100 л, с насосом ГВС, INOX, Gekon</t>
  </si>
  <si>
    <t>GK500BS</t>
  </si>
  <si>
    <t>GK800BS</t>
  </si>
  <si>
    <t>GK1000BS</t>
  </si>
  <si>
    <t>GK500BA</t>
  </si>
  <si>
    <t>GK800BA</t>
  </si>
  <si>
    <t>GK1000BA</t>
  </si>
  <si>
    <t>Теплоаккумулятор Buffer S 500 л, одностороннее расположение патрубков, Gekon</t>
  </si>
  <si>
    <t>Теплоаккумулятор Buffer S 800 л, одностороннее расположение патрубков, Gekon</t>
  </si>
  <si>
    <t>Теплоаккумулятор Buffer S 1000 л, одностороннее расположение патрубков, Gekon</t>
  </si>
  <si>
    <t>Теплоаккумулятор Buffer A 500 л, расположение патрубков под углом 90 градусов, Gekon</t>
  </si>
  <si>
    <t>Теплоаккумулятор Buffer A 800 л, расположение патрубков под углом 90 градусов, Gekon</t>
  </si>
  <si>
    <t>Теплоаккумулятор Buffer A 1000 л, расположение патрубков под углом 90 градусов, Gekon</t>
  </si>
  <si>
    <t>GKMA8D2140</t>
  </si>
  <si>
    <t>GKMA8D2145</t>
  </si>
  <si>
    <t xml:space="preserve">Анод магниевый L=400 мм, D21 мм,  М8х10 </t>
  </si>
  <si>
    <t xml:space="preserve">Анод магниевый L=450 мм, D21 мм,  М8х10 </t>
  </si>
  <si>
    <r>
      <t xml:space="preserve">Теплоаккумуляторы </t>
    </r>
    <r>
      <rPr>
        <b/>
        <sz val="28"/>
        <color rgb="FFFF0000"/>
        <rFont val="Calibri"/>
        <family val="2"/>
        <charset val="204"/>
        <scheme val="minor"/>
      </rPr>
      <t>(ДО СЕНТЯБРЯ 2024 ГОДА)</t>
    </r>
  </si>
  <si>
    <t>Фитинг с накидной гайкой GX 1/2"EU x 16 PEX</t>
  </si>
  <si>
    <t>Фитинг с накидной гайкой GX 3/4"EU x 16 PEX</t>
  </si>
  <si>
    <t>1/2"EUx16 PEX</t>
  </si>
  <si>
    <t>3/4"EUx16 PEX</t>
  </si>
  <si>
    <t>GK   7GX002004040</t>
  </si>
  <si>
    <t>GK   7GX002004025</t>
  </si>
  <si>
    <t>GK   7GX002004032</t>
  </si>
  <si>
    <t>GK   7GX005040114</t>
  </si>
  <si>
    <t>GK   7GX005040112</t>
  </si>
  <si>
    <t>GK   7GX006040114</t>
  </si>
  <si>
    <t>GK   7GX006040112</t>
  </si>
  <si>
    <t>GK   7GX003004040</t>
  </si>
  <si>
    <t>GK   7GX004404040</t>
  </si>
  <si>
    <t>GK   7GX004402040</t>
  </si>
  <si>
    <t>GK   7GX004402540</t>
  </si>
  <si>
    <t>GK   7GX004403232</t>
  </si>
  <si>
    <t>GK   7GX004403240</t>
  </si>
  <si>
    <t>GK   7GX016201220</t>
  </si>
  <si>
    <t>GK   7GX016203420</t>
  </si>
  <si>
    <t>GK   7GX016253425</t>
  </si>
  <si>
    <t>GK   7GX016320132</t>
  </si>
  <si>
    <t>GK   7GX017201220</t>
  </si>
  <si>
    <t>GK   7GX017203420</t>
  </si>
  <si>
    <t>GK   7GX017253425</t>
  </si>
  <si>
    <t>GK   7GX017320132</t>
  </si>
  <si>
    <t>GK   7GX011002534</t>
  </si>
  <si>
    <t>Нет в 1С</t>
  </si>
  <si>
    <t>GK1601S</t>
  </si>
  <si>
    <t>GK2101S</t>
  </si>
  <si>
    <t>Бойлер напольный B01S 160 л, с 1-м ТО, 20 кВт, INOX, Gekon</t>
  </si>
  <si>
    <t>Бойлер напольный B01S 200 л, с 1-м ТО, 20 кВт, INOX, Gekon</t>
  </si>
  <si>
    <t>GK2001WL</t>
  </si>
  <si>
    <t>Бойлер настенный BW 200 л, с 1-м ТО, 30 кВт, подключение слева, INOX, Gekon</t>
  </si>
  <si>
    <t>GK2001WR</t>
  </si>
  <si>
    <t>Бойлер настенный BW 200 л, с 1-м ТО, 30 кВт, подключение справа, INOX, Gekon</t>
  </si>
  <si>
    <r>
      <t xml:space="preserve">• Защитный кожух из ABS-пластика для бойлеров 150-500 л, из ткани для бойлеров 800-1000 л и для моделей </t>
    </r>
    <r>
      <rPr>
        <b/>
        <sz val="9"/>
        <rFont val="Calibri"/>
        <family val="2"/>
        <charset val="204"/>
        <scheme val="minor"/>
      </rPr>
      <t>B01S</t>
    </r>
  </si>
  <si>
    <t>Есть в 1С</t>
  </si>
  <si>
    <t>GK5835</t>
  </si>
  <si>
    <t>GK3835</t>
  </si>
  <si>
    <t>Консоль для настенного монтажа мембранного бака 8-35 литров 3 отв. 1/2" и 2 отв. 3/4" нерж. 304</t>
  </si>
  <si>
    <t>Консоль для настенного монтажа мембранного бака 8-35 литров 1 отв. 1/2" и 2 отв. 3/4" нерж. 304</t>
  </si>
  <si>
    <t>3 отв. 1/2"
2 отв. 3/4"</t>
  </si>
  <si>
    <t>1 отв. 1/2"
2 отв. 3/4"</t>
  </si>
  <si>
    <t>Цена по акции за шт.</t>
  </si>
  <si>
    <t>GK1001WH</t>
  </si>
  <si>
    <t>GK1501WH</t>
  </si>
  <si>
    <t>Бойлер настенный BW 100 л, с 1-м ТО, 15 кВт, горизонтальный, INOX, Gekon</t>
  </si>
  <si>
    <t>Бойлер настенный BW 150 л, с 1-м ТО, 30 кВт, горизонтальный, INOX, Gekon</t>
  </si>
  <si>
    <t>Новинки 2025 - 2026 г</t>
  </si>
  <si>
    <t>GK100BBS</t>
  </si>
  <si>
    <t>GK160BBS</t>
  </si>
  <si>
    <t>GK230BBS</t>
  </si>
  <si>
    <t>GK300BBS</t>
  </si>
  <si>
    <t>GK350BBS</t>
  </si>
  <si>
    <t>GK550BBS</t>
  </si>
  <si>
    <t>GK100BBW</t>
  </si>
  <si>
    <t>GK160BBW</t>
  </si>
  <si>
    <t>GK160BB</t>
  </si>
  <si>
    <t>GK230BB</t>
  </si>
  <si>
    <t>GK300BB</t>
  </si>
  <si>
    <t>GK350BB</t>
  </si>
  <si>
    <t>Водонагреватель косвенного нагрева, напольный, "бак в баке", нержавеющая сталь/сталь BBS 100 л, 24 кВт, Gekon  </t>
  </si>
  <si>
    <t>Водонагреватель косвенного нагрева, напольный, "бак в баке", нержавеющая сталь/сталь BBS 160 л, 35 кВт, Gekon  </t>
  </si>
  <si>
    <t>Водонагреватель косвенного нагрева, напольный, "бак в баке", нержавеющая сталь/сталь BBS 230 л, 39 кВт, Gekon  </t>
  </si>
  <si>
    <t>Водонагреватель косвенного нагрева, напольный, "бак в баке", нержавеющая сталь/сталь BBS 300 л, 57 кВт, Gekon  </t>
  </si>
  <si>
    <t>Водонагреватель косвенного нагрева, напольный, "бак в баке", нержавеющая сталь/сталь BBS 350 л, 68 кВт, Gekon  </t>
  </si>
  <si>
    <t>Водонагреватель косвенного нагрева, напольный, "бак в баке", нержавеющая сталь/сталь BBS 550 л, 100 кВт, Gekon  </t>
  </si>
  <si>
    <t>Водонагреватель косвенного нагрева, настенный, "бак в баке", нержавеющая сталь/сталь BBW 100 л, 24 кВт, Gekon  </t>
  </si>
  <si>
    <t>Водонагреватель косвенного нагрева, напольный, "бак в баке", нержавеющая сталь BB 160 л, 35 кВт, Gekon  </t>
  </si>
  <si>
    <t>Водонагреватель косвенного нагрева, напольный, "бак в баке", нержавеющая сталь BB 230 л, 39 кВт, Gekon  </t>
  </si>
  <si>
    <t>Водонагреватель косвенного нагрева, напольный, "бак в баке", нержавеющая сталь BB 300 л, 57 кВт, Gekon  </t>
  </si>
  <si>
    <t>Водонагреватель косвенного нагрева, напольный, "бак в баке", нержавеющая сталь BB 350 л, 68 кВт, Gekon  </t>
  </si>
  <si>
    <t>Объём общий/ГВС</t>
  </si>
  <si>
    <t>100 / 84</t>
  </si>
  <si>
    <t>160 / 112</t>
  </si>
  <si>
    <t>230 / 150</t>
  </si>
  <si>
    <t>300 / 210</t>
  </si>
  <si>
    <t>350 / 254</t>
  </si>
  <si>
    <t>550 / 537</t>
  </si>
  <si>
    <t>100 / 73</t>
  </si>
  <si>
    <t>Водонагреватель косвенного нагрева, настенный, "бак в баке", нержавеющая сталь/сталь BBW 160 л, 38 кВт, Gekon  </t>
  </si>
  <si>
    <t>160 / 106</t>
  </si>
  <si>
    <t>Водонагреватель косвенного нагрева. Накопители горячей воды.</t>
  </si>
  <si>
    <t>ВОДОНАГРЕВАТЕЛИ КОСВЕННОГО НАГРЕВА НАПОЛЬНЫЕ БАК В БАКЕ</t>
  </si>
  <si>
    <r>
      <t xml:space="preserve">• Ревизионный люк диаметром 125 мм кроме </t>
    </r>
    <r>
      <rPr>
        <b/>
        <sz val="9"/>
        <rFont val="Calibri"/>
        <family val="2"/>
        <charset val="204"/>
        <scheme val="minor"/>
      </rPr>
      <t>B01S</t>
    </r>
  </si>
  <si>
    <t>БОЙЛЕРЫ КОСВЕННОГО НАГРЕВА НАПОЛЬНЫЕ C ТЕПЛООБМЕННИКОМ ИЗ ГЛАДКОЙ ТРУБЫ</t>
  </si>
  <si>
    <t>• Максимальная рабочая температура внутреннего бака: +80⁰C</t>
  </si>
  <si>
    <t>• Максимальная рабочая температура внешнего бака: +100⁰C</t>
  </si>
  <si>
    <t>• Максимальное рабочее давление внутреннего бака: 6 бар</t>
  </si>
  <si>
    <t>• Максимальное рабочее давление внешнего бака: 3 бар</t>
  </si>
  <si>
    <t>• Водонагреватели модели BB изготовлены из нержавеющей стали ГОСТ 08Х18Н10 (AISI 304)</t>
  </si>
  <si>
    <t>• Толщина стенок водонагревателя 1,5 мм</t>
  </si>
  <si>
    <t>• Защитный кожух из эко кожи</t>
  </si>
  <si>
    <t>• Теплоизоляция из вспененного пенополиуретана минимальная толщина стенок 30 мм</t>
  </si>
  <si>
    <t>• Возможность установки ТЭНа для моделей 160 - 300 с присоединением G1 1/2”, ТЭН поставляется отдельно</t>
  </si>
  <si>
    <t>• Ревизионный люк диаметром 120 мм для моделей 160 - 350</t>
  </si>
  <si>
    <t>Площадь теплообмена</t>
  </si>
  <si>
    <t>Вместимость общая / гвс</t>
  </si>
  <si>
    <t>Ёмкость теплообмена</t>
  </si>
  <si>
    <t>БОЙЛЕРЫ КОСВЕННОГО НАГРЕВА НАСТЕННЫЕ С ТРУБНЫМ ТЕПЛООБМЕННИКОМ</t>
  </si>
  <si>
    <t>БОЙЛЕРЫ КОСВЕННОГО НАГРЕВА НАСТЕННЫЕ БАК В БАКЕ</t>
  </si>
  <si>
    <t>• Водонагреватели модели BBW изготовлены из нержавеющей стали с внешним баком из стали</t>
  </si>
  <si>
    <t>• Водонагреватели модели BBS и BBW изготовлены из нержавеющей стали с внешним баком из стали</t>
  </si>
  <si>
    <r>
      <t xml:space="preserve">Водонагреватели бак в баке </t>
    </r>
    <r>
      <rPr>
        <sz val="11"/>
        <color rgb="FFFF0000"/>
        <rFont val="Calibri"/>
        <family val="2"/>
        <charset val="204"/>
        <scheme val="minor"/>
      </rPr>
      <t>(с февраля 2026)</t>
    </r>
  </si>
  <si>
    <t>ПРАЙС-ЛИСТ ОТ 15/02/2026</t>
  </si>
  <si>
    <t>Новинки 2025 г</t>
  </si>
  <si>
    <t>По запросу</t>
  </si>
  <si>
    <t>GK 44 112</t>
  </si>
  <si>
    <t>GK 44 34</t>
  </si>
  <si>
    <t>GK 7535</t>
  </si>
  <si>
    <t>Группа безопасности бойлера 3/4", с угловым сливом, рабочее давление 10 бар, давление настройки предохранительного клапана 7 ± 0,1 бар</t>
  </si>
  <si>
    <t>Фитинги для радиальной запресовки, система GX</t>
  </si>
  <si>
    <t>GK 70151632</t>
  </si>
  <si>
    <t>GK 7001000020</t>
  </si>
  <si>
    <t>GK 7002002016</t>
  </si>
  <si>
    <t>GK 7002002516</t>
  </si>
  <si>
    <t>GK 7002002520</t>
  </si>
  <si>
    <t>GK 7002001616</t>
  </si>
  <si>
    <t>GK 7002002020</t>
  </si>
  <si>
    <t>GK 7002003232</t>
  </si>
  <si>
    <t>GK 7006001612</t>
  </si>
  <si>
    <t>GK 7006002012</t>
  </si>
  <si>
    <t>GK 7006002034</t>
  </si>
  <si>
    <t>GK 7006002534</t>
  </si>
  <si>
    <t>GK 7007001612</t>
  </si>
  <si>
    <t>GK 7007002012</t>
  </si>
  <si>
    <t>GK 7007002034</t>
  </si>
  <si>
    <t>GK 7007002534</t>
  </si>
  <si>
    <t>GK 7005001612</t>
  </si>
  <si>
    <t>GK 7005001634</t>
  </si>
  <si>
    <t>GK 7005002012</t>
  </si>
  <si>
    <t>GK 7005002034</t>
  </si>
  <si>
    <t>GK 7005002534</t>
  </si>
  <si>
    <t>GK 7005003210</t>
  </si>
  <si>
    <t>GK 7004201616</t>
  </si>
  <si>
    <t>GK 7004201620</t>
  </si>
  <si>
    <t>GK 7004202016</t>
  </si>
  <si>
    <t>GK 7004321632</t>
  </si>
  <si>
    <t>GK 7004161616</t>
  </si>
  <si>
    <t>GK 7004202020</t>
  </si>
  <si>
    <t>GK 7012001625</t>
  </si>
  <si>
    <t>GK 7012002025</t>
  </si>
  <si>
    <t>GK 7003001616</t>
  </si>
  <si>
    <t>GK 7011011612</t>
  </si>
  <si>
    <t xml:space="preserve">Монтажная гильза 20 </t>
  </si>
  <si>
    <t xml:space="preserve">Муфта соединительная переходная 20-16 </t>
  </si>
  <si>
    <t xml:space="preserve">Муфта соединительная переходная 25-16 </t>
  </si>
  <si>
    <t xml:space="preserve">Муфта соединительная переходная 25-20 </t>
  </si>
  <si>
    <t xml:space="preserve">Муфта соединительная равнопроходная 16 </t>
  </si>
  <si>
    <t xml:space="preserve">Муфта соединительная равнопроходная 20 </t>
  </si>
  <si>
    <t xml:space="preserve">Муфта соединительная равнопроходная 32 </t>
  </si>
  <si>
    <t xml:space="preserve">Переходник с внутренней резьбой 16-Rp 1/2" </t>
  </si>
  <si>
    <t xml:space="preserve">Переходник с внутренней резьбой 20-Rp 1/2" </t>
  </si>
  <si>
    <t xml:space="preserve">Переходник с внутренней резьбой 20-Rp 3/4" </t>
  </si>
  <si>
    <t xml:space="preserve">Переходник с внутренней резьбой 25-Rp 3/4" </t>
  </si>
  <si>
    <t xml:space="preserve">Переходник с накидной гайкой 16-G 1/2" </t>
  </si>
  <si>
    <t xml:space="preserve">Переходник с накидной гайкой 20-G 1/2" </t>
  </si>
  <si>
    <t xml:space="preserve">Переходник с накидной гайкой 20-G 3/4" </t>
  </si>
  <si>
    <t xml:space="preserve">Переходник с накидной гайкой 25-G 3/4" </t>
  </si>
  <si>
    <t xml:space="preserve">Переходник с наружной резьбой 16-R 1/2" </t>
  </si>
  <si>
    <t xml:space="preserve">Переходник с наружной резьбой 16-R 3/4" </t>
  </si>
  <si>
    <t xml:space="preserve">Переходник с наружной резьбой 20-R 1/2" </t>
  </si>
  <si>
    <t xml:space="preserve">Переходник с наружной резьбой 20-R 3/4" </t>
  </si>
  <si>
    <t xml:space="preserve">Переходник с наружной резьбой 25-R 3/4" </t>
  </si>
  <si>
    <t xml:space="preserve">Переходник с наружной резьбой 32-R 1" </t>
  </si>
  <si>
    <t xml:space="preserve">Тройник переходной 20-16-16 </t>
  </si>
  <si>
    <t xml:space="preserve">Тройник переходной 20-16-20 </t>
  </si>
  <si>
    <t xml:space="preserve">Тройник переходной 20-20-16 </t>
  </si>
  <si>
    <t xml:space="preserve">Тройник переходной 32-16-32 </t>
  </si>
  <si>
    <t xml:space="preserve">Тройник равнопроходный 16-16-16 </t>
  </si>
  <si>
    <t xml:space="preserve">Тройник равнопроходный 20-20-20 </t>
  </si>
  <si>
    <t xml:space="preserve">Трубка из нерж. стали для подкл. радиатора Г-образная 16/250 </t>
  </si>
  <si>
    <t xml:space="preserve">Трубка из нерж. стали для подкл. радиатора Г-образная 20/250 </t>
  </si>
  <si>
    <t xml:space="preserve">Угольник 90° 16 </t>
  </si>
  <si>
    <t xml:space="preserve">Угольник установочный удлинённый 16x1/2"F </t>
  </si>
  <si>
    <t xml:space="preserve">Комплект механического инструмента для монтажа труб и фитингов аксиальной запрессовки 16-32 мм </t>
  </si>
  <si>
    <t>• Материал: фитинги - латунь CW617N и PPSU, монтажная гильза - ПВДФ (PVDF)</t>
  </si>
  <si>
    <t>Распродажа! Арматура</t>
  </si>
  <si>
    <t>-</t>
  </si>
  <si>
    <t>Трубы, гофра</t>
  </si>
  <si>
    <t>Внимание! На позиции с признаком "Распродажа" и "акция" скидка не распространяется!</t>
  </si>
  <si>
    <t>Водонагреватели New</t>
  </si>
  <si>
    <t>Распродажа! Фитинги система GX</t>
  </si>
  <si>
    <t>Распродажа! Аксиальные фитинги</t>
  </si>
  <si>
    <t>Распродажа! Клапаны для рад-ров</t>
  </si>
  <si>
    <t>Цена по акции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</si>
</sst>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#,##0.00\ &quot;₽&quot;"/>
    <numFmt numFmtId="167" formatCode="0.0000"/>
    <numFmt numFmtId="168" formatCode="_-[$€-2]\ * #,##0.00_-;\-[$€-2]\ * #,##0.00_-;_-[$€-2]\ * &quot;-&quot;??_-;_-@_-"/>
  </numFmts>
  <fonts count="6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rgb="FF15314F"/>
      <name val="Calibri"/>
      <family val="2"/>
      <charset val="204"/>
      <scheme val="minor"/>
    </font>
    <font>
      <b/>
      <sz val="14"/>
      <color rgb="FFE50046"/>
      <name val="Calibri"/>
      <family val="2"/>
      <charset val="204"/>
      <scheme val="minor"/>
    </font>
    <font>
      <b/>
      <u/>
      <sz val="14"/>
      <color rgb="FFE50046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u/>
      <sz val="9.35"/>
      <color theme="10"/>
      <name val="Calibri"/>
      <family val="2"/>
      <charset val="204"/>
    </font>
    <font>
      <b/>
      <sz val="14"/>
      <color rgb="FFFF00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4"/>
      <color rgb="FF002060"/>
      <name val="Calibri"/>
      <family val="2"/>
      <charset val="204"/>
      <scheme val="minor"/>
    </font>
    <font>
      <sz val="14"/>
      <color rgb="FF002060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4"/>
      <color rgb="FF002060"/>
      <name val="Aharoni"/>
      <charset val="177"/>
    </font>
    <font>
      <i/>
      <sz val="14"/>
      <color rgb="FF002060"/>
      <name val="Aharoni"/>
      <charset val="177"/>
    </font>
    <font>
      <i/>
      <sz val="14"/>
      <name val="Aharoni"/>
      <charset val="177"/>
    </font>
    <font>
      <b/>
      <sz val="14"/>
      <color rgb="FF0070C0"/>
      <name val="Calibri"/>
      <family val="2"/>
      <charset val="204"/>
      <scheme val="minor"/>
    </font>
    <font>
      <b/>
      <sz val="28"/>
      <color rgb="FF00206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14"/>
      <color theme="1" tint="4.9989318521683403E-2"/>
      <name val="Calibri"/>
      <family val="2"/>
      <charset val="204"/>
      <scheme val="minor"/>
    </font>
    <font>
      <b/>
      <u/>
      <sz val="12"/>
      <color theme="10"/>
      <name val="Calibri"/>
      <family val="2"/>
      <charset val="204"/>
    </font>
    <font>
      <b/>
      <i/>
      <sz val="9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9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color rgb="FF15314F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name val="Arial"/>
      <family val="2"/>
    </font>
    <font>
      <b/>
      <sz val="16"/>
      <color rgb="FFFF0000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rgb="FFE50046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</font>
    <font>
      <sz val="10"/>
      <color theme="1"/>
      <name val="Tahoma"/>
      <family val="2"/>
      <charset val="204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u/>
      <sz val="14"/>
      <color theme="10"/>
      <name val="Calibri"/>
      <family val="2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Arial"/>
      <family val="2"/>
      <charset val="204"/>
    </font>
    <font>
      <b/>
      <sz val="28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rgb="FFFF0000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24"/>
      <color rgb="FF002060"/>
      <name val="Calibri"/>
      <family val="2"/>
      <charset val="204"/>
      <scheme val="minor"/>
    </font>
    <font>
      <b/>
      <sz val="24"/>
      <color rgb="FFFF0000"/>
      <name val="Calibri"/>
      <family val="2"/>
      <charset val="204"/>
      <scheme val="minor"/>
    </font>
    <font>
      <sz val="24"/>
      <name val="Calibri"/>
      <family val="2"/>
      <charset val="204"/>
      <scheme val="minor"/>
    </font>
    <font>
      <u/>
      <sz val="16"/>
      <color theme="10"/>
      <name val="Calibri"/>
      <family val="2"/>
    </font>
    <font>
      <sz val="16"/>
      <color theme="1"/>
      <name val="Calibri"/>
      <family val="2"/>
      <scheme val="minor"/>
    </font>
    <font>
      <b/>
      <sz val="14"/>
      <name val="Calibri"/>
      <family val="2"/>
      <charset val="204"/>
      <scheme val="minor"/>
    </font>
    <font>
      <b/>
      <sz val="24"/>
      <name val="Calibri"/>
      <family val="2"/>
      <charset val="204"/>
      <scheme val="minor"/>
    </font>
    <font>
      <b/>
      <sz val="14"/>
      <color theme="1" tint="4.9989318521683403E-2"/>
      <name val="Calibri"/>
      <family val="2"/>
      <charset val="204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9" fontId="2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0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2" fillId="0" borderId="0">
      <alignment horizontal="left"/>
    </xf>
    <xf numFmtId="0" fontId="32" fillId="0" borderId="0"/>
  </cellStyleXfs>
  <cellXfs count="997">
    <xf numFmtId="0" fontId="0" fillId="0" borderId="0" xfId="0"/>
    <xf numFmtId="0" fontId="6" fillId="0" borderId="0" xfId="0" applyFont="1"/>
    <xf numFmtId="0" fontId="11" fillId="2" borderId="0" xfId="5" applyFont="1" applyFill="1" applyProtection="1">
      <protection hidden="1"/>
    </xf>
    <xf numFmtId="0" fontId="12" fillId="2" borderId="0" xfId="5" applyFont="1" applyFill="1" applyProtection="1">
      <protection hidden="1"/>
    </xf>
    <xf numFmtId="0" fontId="13" fillId="2" borderId="0" xfId="5" applyFont="1" applyFill="1" applyProtection="1">
      <protection hidden="1"/>
    </xf>
    <xf numFmtId="0" fontId="14" fillId="2" borderId="0" xfId="5" applyFont="1" applyFill="1" applyProtection="1">
      <protection hidden="1"/>
    </xf>
    <xf numFmtId="2" fontId="14" fillId="2" borderId="0" xfId="5" applyNumberFormat="1" applyFont="1" applyFill="1" applyProtection="1">
      <protection hidden="1"/>
    </xf>
    <xf numFmtId="2" fontId="14" fillId="2" borderId="0" xfId="5" applyNumberFormat="1" applyFont="1" applyFill="1" applyAlignment="1" applyProtection="1">
      <alignment horizontal="center" vertical="center"/>
      <protection hidden="1"/>
    </xf>
    <xf numFmtId="0" fontId="11" fillId="0" borderId="0" xfId="5" applyFont="1" applyProtection="1">
      <protection hidden="1"/>
    </xf>
    <xf numFmtId="0" fontId="15" fillId="2" borderId="0" xfId="5" applyFont="1" applyFill="1" applyProtection="1">
      <protection hidden="1"/>
    </xf>
    <xf numFmtId="0" fontId="16" fillId="2" borderId="0" xfId="5" applyFont="1" applyFill="1" applyProtection="1">
      <protection hidden="1"/>
    </xf>
    <xf numFmtId="0" fontId="17" fillId="2" borderId="0" xfId="5" applyFont="1" applyFill="1" applyProtection="1">
      <protection hidden="1"/>
    </xf>
    <xf numFmtId="2" fontId="18" fillId="2" borderId="0" xfId="5" applyNumberFormat="1" applyFont="1" applyFill="1" applyProtection="1">
      <protection hidden="1"/>
    </xf>
    <xf numFmtId="9" fontId="14" fillId="2" borderId="0" xfId="5" applyNumberFormat="1" applyFont="1" applyFill="1" applyAlignment="1" applyProtection="1">
      <alignment horizontal="left"/>
      <protection hidden="1"/>
    </xf>
    <xf numFmtId="0" fontId="19" fillId="2" borderId="0" xfId="5" applyFont="1" applyFill="1" applyAlignment="1" applyProtection="1">
      <alignment horizontal="left"/>
      <protection hidden="1"/>
    </xf>
    <xf numFmtId="0" fontId="9" fillId="2" borderId="0" xfId="5" applyFont="1" applyFill="1" applyProtection="1">
      <protection hidden="1"/>
    </xf>
    <xf numFmtId="0" fontId="20" fillId="2" borderId="0" xfId="5" applyFont="1" applyFill="1" applyProtection="1">
      <protection hidden="1"/>
    </xf>
    <xf numFmtId="2" fontId="20" fillId="2" borderId="0" xfId="5" applyNumberFormat="1" applyFont="1" applyFill="1" applyAlignment="1" applyProtection="1">
      <alignment horizontal="center" vertical="center"/>
      <protection hidden="1"/>
    </xf>
    <xf numFmtId="0" fontId="20" fillId="0" borderId="0" xfId="5" applyFont="1" applyProtection="1">
      <protection hidden="1"/>
    </xf>
    <xf numFmtId="0" fontId="20" fillId="2" borderId="0" xfId="5" applyFont="1" applyFill="1" applyAlignment="1" applyProtection="1">
      <alignment vertical="center"/>
      <protection hidden="1"/>
    </xf>
    <xf numFmtId="0" fontId="23" fillId="2" borderId="0" xfId="5" applyFont="1" applyFill="1" applyAlignment="1" applyProtection="1">
      <alignment vertical="center"/>
      <protection hidden="1"/>
    </xf>
    <xf numFmtId="0" fontId="24" fillId="2" borderId="0" xfId="5" applyFont="1" applyFill="1" applyProtection="1">
      <protection hidden="1"/>
    </xf>
    <xf numFmtId="2" fontId="20" fillId="2" borderId="0" xfId="5" applyNumberFormat="1" applyFont="1" applyFill="1" applyProtection="1">
      <protection hidden="1"/>
    </xf>
    <xf numFmtId="0" fontId="25" fillId="2" borderId="0" xfId="5" applyFont="1" applyFill="1" applyAlignment="1" applyProtection="1">
      <alignment vertical="center"/>
      <protection hidden="1"/>
    </xf>
    <xf numFmtId="2" fontId="28" fillId="0" borderId="4" xfId="5" applyNumberFormat="1" applyFont="1" applyBorder="1" applyAlignment="1" applyProtection="1">
      <alignment horizontal="center" vertical="center" wrapText="1"/>
      <protection hidden="1"/>
    </xf>
    <xf numFmtId="2" fontId="11" fillId="0" borderId="0" xfId="5" applyNumberFormat="1" applyFont="1" applyProtection="1">
      <protection hidden="1"/>
    </xf>
    <xf numFmtId="0" fontId="28" fillId="0" borderId="0" xfId="5" applyFont="1" applyProtection="1">
      <protection hidden="1"/>
    </xf>
    <xf numFmtId="2" fontId="28" fillId="0" borderId="7" xfId="5" applyNumberFormat="1" applyFont="1" applyBorder="1" applyAlignment="1" applyProtection="1">
      <alignment horizontal="center" vertical="center" wrapText="1"/>
      <protection hidden="1"/>
    </xf>
    <xf numFmtId="0" fontId="28" fillId="0" borderId="4" xfId="5" applyFont="1" applyBorder="1" applyAlignment="1" applyProtection="1">
      <alignment horizontal="center" vertical="center"/>
      <protection hidden="1"/>
    </xf>
    <xf numFmtId="4" fontId="29" fillId="3" borderId="4" xfId="3" applyNumberFormat="1" applyFont="1" applyBorder="1" applyAlignment="1">
      <alignment horizontal="center" vertical="center"/>
    </xf>
    <xf numFmtId="164" fontId="11" fillId="0" borderId="0" xfId="5" applyNumberFormat="1" applyFont="1" applyProtection="1">
      <protection hidden="1"/>
    </xf>
    <xf numFmtId="0" fontId="31" fillId="0" borderId="0" xfId="5" applyFont="1" applyAlignment="1" applyProtection="1">
      <alignment horizontal="center" vertical="center"/>
      <protection hidden="1"/>
    </xf>
    <xf numFmtId="1" fontId="28" fillId="0" borderId="0" xfId="5" applyNumberFormat="1" applyFont="1" applyAlignment="1" applyProtection="1">
      <alignment horizontal="center" vertical="center"/>
      <protection hidden="1"/>
    </xf>
    <xf numFmtId="0" fontId="28" fillId="0" borderId="0" xfId="5" applyFont="1" applyAlignment="1" applyProtection="1">
      <alignment horizontal="center" vertical="center"/>
      <protection hidden="1"/>
    </xf>
    <xf numFmtId="1" fontId="20" fillId="0" borderId="0" xfId="5" applyNumberFormat="1" applyFont="1" applyAlignment="1" applyProtection="1">
      <alignment horizontal="center" vertical="center"/>
      <protection hidden="1"/>
    </xf>
    <xf numFmtId="2" fontId="28" fillId="0" borderId="0" xfId="5" applyNumberFormat="1" applyFont="1" applyAlignment="1" applyProtection="1">
      <alignment vertical="center"/>
      <protection hidden="1"/>
    </xf>
    <xf numFmtId="2" fontId="11" fillId="0" borderId="0" xfId="5" applyNumberFormat="1" applyFont="1" applyAlignment="1" applyProtection="1">
      <alignment horizontal="center" vertical="center"/>
      <protection hidden="1"/>
    </xf>
    <xf numFmtId="0" fontId="31" fillId="0" borderId="0" xfId="5" applyFont="1" applyProtection="1">
      <protection hidden="1"/>
    </xf>
    <xf numFmtId="0" fontId="20" fillId="2" borderId="4" xfId="0" applyFont="1" applyFill="1" applyBorder="1" applyAlignment="1">
      <alignment horizontal="center"/>
    </xf>
    <xf numFmtId="3" fontId="29" fillId="3" borderId="4" xfId="3" applyNumberFormat="1" applyFont="1" applyBorder="1" applyAlignment="1">
      <alignment horizontal="center" vertical="center"/>
    </xf>
    <xf numFmtId="0" fontId="24" fillId="0" borderId="0" xfId="5" applyFont="1" applyProtection="1">
      <protection hidden="1"/>
    </xf>
    <xf numFmtId="0" fontId="28" fillId="2" borderId="4" xfId="0" applyFont="1" applyFill="1" applyBorder="1" applyAlignment="1">
      <alignment horizontal="center"/>
    </xf>
    <xf numFmtId="0" fontId="28" fillId="2" borderId="16" xfId="0" applyFont="1" applyFill="1" applyBorder="1" applyAlignment="1">
      <alignment horizontal="center"/>
    </xf>
    <xf numFmtId="4" fontId="29" fillId="3" borderId="21" xfId="3" applyNumberFormat="1" applyFont="1" applyBorder="1" applyAlignment="1">
      <alignment horizontal="center" vertical="center"/>
    </xf>
    <xf numFmtId="4" fontId="29" fillId="3" borderId="17" xfId="3" applyNumberFormat="1" applyFont="1" applyBorder="1" applyAlignment="1">
      <alignment horizontal="center" vertical="center"/>
    </xf>
    <xf numFmtId="4" fontId="29" fillId="3" borderId="18" xfId="3" applyNumberFormat="1" applyFont="1" applyBorder="1" applyAlignment="1">
      <alignment horizontal="center" vertical="center"/>
    </xf>
    <xf numFmtId="4" fontId="29" fillId="3" borderId="19" xfId="3" applyNumberFormat="1" applyFont="1" applyBorder="1" applyAlignment="1">
      <alignment horizontal="center" vertical="center"/>
    </xf>
    <xf numFmtId="4" fontId="29" fillId="3" borderId="14" xfId="3" applyNumberFormat="1" applyFont="1" applyBorder="1" applyAlignment="1">
      <alignment horizontal="center" vertical="center"/>
    </xf>
    <xf numFmtId="4" fontId="29" fillId="3" borderId="15" xfId="3" applyNumberFormat="1" applyFont="1" applyBorder="1" applyAlignment="1">
      <alignment horizontal="center" vertical="center"/>
    </xf>
    <xf numFmtId="0" fontId="28" fillId="0" borderId="19" xfId="5" applyFont="1" applyBorder="1" applyAlignment="1" applyProtection="1">
      <alignment horizontal="center" vertical="center"/>
      <protection hidden="1"/>
    </xf>
    <xf numFmtId="0" fontId="28" fillId="0" borderId="14" xfId="5" applyFont="1" applyBorder="1" applyAlignment="1" applyProtection="1">
      <alignment horizontal="center" vertical="center"/>
      <protection hidden="1"/>
    </xf>
    <xf numFmtId="0" fontId="28" fillId="0" borderId="15" xfId="5" applyFont="1" applyBorder="1" applyAlignment="1" applyProtection="1">
      <alignment horizontal="center" vertical="center"/>
      <protection hidden="1"/>
    </xf>
    <xf numFmtId="0" fontId="28" fillId="2" borderId="20" xfId="0" applyFont="1" applyFill="1" applyBorder="1" applyAlignment="1">
      <alignment horizontal="center"/>
    </xf>
    <xf numFmtId="0" fontId="28" fillId="0" borderId="20" xfId="5" applyFont="1" applyBorder="1" applyAlignment="1" applyProtection="1">
      <alignment horizontal="center" vertical="center"/>
      <protection hidden="1"/>
    </xf>
    <xf numFmtId="0" fontId="28" fillId="0" borderId="16" xfId="5" applyFont="1" applyBorder="1" applyAlignment="1" applyProtection="1">
      <alignment horizontal="center" vertical="center"/>
      <protection hidden="1"/>
    </xf>
    <xf numFmtId="0" fontId="20" fillId="2" borderId="0" xfId="5" applyFont="1" applyFill="1" applyAlignment="1" applyProtection="1">
      <alignment vertical="top"/>
      <protection hidden="1"/>
    </xf>
    <xf numFmtId="0" fontId="21" fillId="2" borderId="0" xfId="5" applyFont="1" applyFill="1" applyAlignment="1" applyProtection="1">
      <alignment vertical="top"/>
      <protection hidden="1"/>
    </xf>
    <xf numFmtId="0" fontId="11" fillId="2" borderId="0" xfId="5" applyFont="1" applyFill="1" applyAlignment="1" applyProtection="1">
      <alignment vertical="top"/>
      <protection hidden="1"/>
    </xf>
    <xf numFmtId="0" fontId="11" fillId="0" borderId="0" xfId="5" applyFont="1" applyAlignment="1" applyProtection="1">
      <alignment vertical="top"/>
      <protection hidden="1"/>
    </xf>
    <xf numFmtId="2" fontId="20" fillId="2" borderId="0" xfId="5" applyNumberFormat="1" applyFont="1" applyFill="1" applyAlignment="1" applyProtection="1">
      <alignment horizontal="center" vertical="top"/>
      <protection hidden="1"/>
    </xf>
    <xf numFmtId="0" fontId="20" fillId="0" borderId="0" xfId="5" applyFont="1" applyAlignment="1" applyProtection="1">
      <alignment vertical="top"/>
      <protection hidden="1"/>
    </xf>
    <xf numFmtId="0" fontId="23" fillId="2" borderId="0" xfId="5" applyFont="1" applyFill="1" applyAlignment="1" applyProtection="1">
      <alignment vertical="top"/>
      <protection hidden="1"/>
    </xf>
    <xf numFmtId="0" fontId="24" fillId="2" borderId="0" xfId="5" applyFont="1" applyFill="1" applyAlignment="1" applyProtection="1">
      <alignment vertical="top"/>
      <protection hidden="1"/>
    </xf>
    <xf numFmtId="2" fontId="20" fillId="2" borderId="0" xfId="5" applyNumberFormat="1" applyFont="1" applyFill="1" applyAlignment="1" applyProtection="1">
      <alignment vertical="top"/>
      <protection hidden="1"/>
    </xf>
    <xf numFmtId="0" fontId="25" fillId="2" borderId="0" xfId="5" applyFont="1" applyFill="1" applyAlignment="1" applyProtection="1">
      <alignment vertical="top"/>
      <protection hidden="1"/>
    </xf>
    <xf numFmtId="0" fontId="24" fillId="2" borderId="0" xfId="5" applyFont="1" applyFill="1" applyAlignment="1" applyProtection="1">
      <alignment horizontal="center"/>
      <protection hidden="1"/>
    </xf>
    <xf numFmtId="0" fontId="24" fillId="2" borderId="0" xfId="5" applyFont="1" applyFill="1" applyAlignment="1" applyProtection="1">
      <alignment horizontal="right"/>
      <protection hidden="1"/>
    </xf>
    <xf numFmtId="0" fontId="24" fillId="0" borderId="0" xfId="5" applyFont="1" applyAlignment="1" applyProtection="1">
      <alignment horizontal="right"/>
      <protection hidden="1"/>
    </xf>
    <xf numFmtId="0" fontId="24" fillId="0" borderId="0" xfId="5" applyFont="1" applyAlignment="1" applyProtection="1">
      <alignment horizontal="center"/>
      <protection hidden="1"/>
    </xf>
    <xf numFmtId="4" fontId="29" fillId="3" borderId="0" xfId="3" applyNumberFormat="1" applyFont="1" applyBorder="1" applyAlignment="1">
      <alignment horizontal="center" vertical="center"/>
    </xf>
    <xf numFmtId="0" fontId="24" fillId="0" borderId="53" xfId="5" applyFont="1" applyBorder="1" applyProtection="1">
      <protection hidden="1"/>
    </xf>
    <xf numFmtId="0" fontId="24" fillId="0" borderId="54" xfId="5" applyFont="1" applyBorder="1" applyProtection="1">
      <protection hidden="1"/>
    </xf>
    <xf numFmtId="0" fontId="20" fillId="0" borderId="55" xfId="5" applyFont="1" applyBorder="1" applyProtection="1">
      <protection hidden="1"/>
    </xf>
    <xf numFmtId="0" fontId="24" fillId="0" borderId="56" xfId="5" applyFont="1" applyBorder="1" applyAlignment="1" applyProtection="1">
      <alignment horizontal="right"/>
      <protection hidden="1"/>
    </xf>
    <xf numFmtId="0" fontId="24" fillId="0" borderId="57" xfId="5" applyFont="1" applyBorder="1" applyProtection="1">
      <protection hidden="1"/>
    </xf>
    <xf numFmtId="3" fontId="29" fillId="3" borderId="0" xfId="3" applyNumberFormat="1" applyFont="1" applyBorder="1" applyAlignment="1">
      <alignment horizontal="center" vertical="center"/>
    </xf>
    <xf numFmtId="0" fontId="11" fillId="2" borderId="0" xfId="5" applyFont="1" applyFill="1" applyAlignment="1" applyProtection="1">
      <alignment horizontal="center"/>
      <protection hidden="1"/>
    </xf>
    <xf numFmtId="3" fontId="29" fillId="3" borderId="20" xfId="3" applyNumberFormat="1" applyFont="1" applyBorder="1" applyAlignment="1">
      <alignment horizontal="center" vertical="center"/>
    </xf>
    <xf numFmtId="3" fontId="29" fillId="3" borderId="16" xfId="3" applyNumberFormat="1" applyFont="1" applyBorder="1" applyAlignment="1">
      <alignment horizontal="center" vertical="center"/>
    </xf>
    <xf numFmtId="0" fontId="1" fillId="0" borderId="0" xfId="5"/>
    <xf numFmtId="0" fontId="26" fillId="0" borderId="0" xfId="5" applyFont="1"/>
    <xf numFmtId="0" fontId="29" fillId="0" borderId="0" xfId="5" applyFont="1"/>
    <xf numFmtId="0" fontId="35" fillId="0" borderId="0" xfId="5" applyFont="1"/>
    <xf numFmtId="2" fontId="30" fillId="0" borderId="4" xfId="5" applyNumberFormat="1" applyFont="1" applyBorder="1" applyAlignment="1" applyProtection="1">
      <alignment horizontal="center" vertical="center" wrapText="1"/>
      <protection hidden="1"/>
    </xf>
    <xf numFmtId="164" fontId="11" fillId="2" borderId="0" xfId="5" applyNumberFormat="1" applyFont="1" applyFill="1" applyProtection="1">
      <protection hidden="1"/>
    </xf>
    <xf numFmtId="0" fontId="28" fillId="0" borderId="0" xfId="5" applyFont="1" applyAlignment="1" applyProtection="1">
      <alignment horizontal="left"/>
      <protection hidden="1"/>
    </xf>
    <xf numFmtId="0" fontId="28" fillId="0" borderId="0" xfId="5" applyFont="1" applyAlignment="1" applyProtection="1">
      <alignment horizontal="left" vertical="center" wrapText="1"/>
      <protection hidden="1"/>
    </xf>
    <xf numFmtId="1" fontId="36" fillId="0" borderId="0" xfId="5" applyNumberFormat="1" applyFont="1" applyAlignment="1" applyProtection="1">
      <alignment horizontal="center" vertical="center"/>
      <protection hidden="1"/>
    </xf>
    <xf numFmtId="2" fontId="24" fillId="2" borderId="0" xfId="5" applyNumberFormat="1" applyFont="1" applyFill="1" applyProtection="1">
      <protection hidden="1"/>
    </xf>
    <xf numFmtId="2" fontId="24" fillId="2" borderId="0" xfId="5" applyNumberFormat="1" applyFont="1" applyFill="1" applyAlignment="1" applyProtection="1">
      <alignment horizontal="center" vertical="center"/>
      <protection hidden="1"/>
    </xf>
    <xf numFmtId="0" fontId="24" fillId="0" borderId="0" xfId="5" applyFont="1" applyAlignment="1" applyProtection="1">
      <alignment horizontal="left"/>
      <protection hidden="1"/>
    </xf>
    <xf numFmtId="4" fontId="29" fillId="3" borderId="31" xfId="3" applyNumberFormat="1" applyFont="1" applyBorder="1" applyAlignment="1">
      <alignment horizontal="center" vertical="center"/>
    </xf>
    <xf numFmtId="0" fontId="20" fillId="2" borderId="0" xfId="5" applyFont="1" applyFill="1" applyAlignment="1" applyProtection="1">
      <alignment horizontal="center"/>
      <protection hidden="1"/>
    </xf>
    <xf numFmtId="0" fontId="24" fillId="2" borderId="0" xfId="5" applyFont="1" applyFill="1" applyAlignment="1" applyProtection="1">
      <alignment vertical="center"/>
      <protection hidden="1"/>
    </xf>
    <xf numFmtId="0" fontId="20" fillId="0" borderId="59" xfId="5" applyFont="1" applyBorder="1" applyProtection="1">
      <protection hidden="1"/>
    </xf>
    <xf numFmtId="0" fontId="20" fillId="0" borderId="60" xfId="5" applyFont="1" applyBorder="1" applyProtection="1">
      <protection hidden="1"/>
    </xf>
    <xf numFmtId="4" fontId="29" fillId="3" borderId="16" xfId="3" applyNumberFormat="1" applyFont="1" applyBorder="1" applyAlignment="1">
      <alignment horizontal="center" vertical="center"/>
    </xf>
    <xf numFmtId="4" fontId="29" fillId="3" borderId="65" xfId="3" applyNumberFormat="1" applyFont="1" applyBorder="1" applyAlignment="1">
      <alignment horizontal="center" vertical="center"/>
    </xf>
    <xf numFmtId="4" fontId="29" fillId="3" borderId="66" xfId="3" applyNumberFormat="1" applyFont="1" applyBorder="1" applyAlignment="1">
      <alignment horizontal="center" vertical="center"/>
    </xf>
    <xf numFmtId="0" fontId="28" fillId="0" borderId="39" xfId="5" applyFont="1" applyBorder="1" applyAlignment="1" applyProtection="1">
      <alignment horizontal="center" vertical="center"/>
      <protection hidden="1"/>
    </xf>
    <xf numFmtId="0" fontId="28" fillId="0" borderId="40" xfId="5" applyFont="1" applyBorder="1" applyAlignment="1" applyProtection="1">
      <alignment horizontal="center" vertical="center"/>
      <protection hidden="1"/>
    </xf>
    <xf numFmtId="0" fontId="28" fillId="0" borderId="41" xfId="5" applyFont="1" applyBorder="1" applyAlignment="1" applyProtection="1">
      <alignment horizontal="center" vertical="center"/>
      <protection hidden="1"/>
    </xf>
    <xf numFmtId="4" fontId="29" fillId="3" borderId="20" xfId="3" applyNumberFormat="1" applyFont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/>
    </xf>
    <xf numFmtId="0" fontId="29" fillId="0" borderId="39" xfId="0" applyFont="1" applyBorder="1" applyAlignment="1">
      <alignment horizontal="center" vertical="center" readingOrder="1"/>
    </xf>
    <xf numFmtId="2" fontId="26" fillId="0" borderId="4" xfId="5" applyNumberFormat="1" applyFont="1" applyBorder="1" applyAlignment="1" applyProtection="1">
      <alignment horizontal="center" vertical="center" wrapText="1"/>
      <protection hidden="1"/>
    </xf>
    <xf numFmtId="0" fontId="39" fillId="0" borderId="48" xfId="5" applyFont="1" applyBorder="1" applyAlignment="1">
      <alignment horizontal="center" vertical="center"/>
    </xf>
    <xf numFmtId="0" fontId="26" fillId="0" borderId="20" xfId="2" applyFont="1" applyFill="1" applyBorder="1" applyAlignment="1" applyProtection="1">
      <alignment horizontal="center" vertical="center" wrapText="1"/>
    </xf>
    <xf numFmtId="2" fontId="26" fillId="3" borderId="48" xfId="3" applyNumberFormat="1" applyFont="1" applyBorder="1" applyAlignment="1" applyProtection="1">
      <alignment horizontal="center" vertical="center" wrapText="1"/>
      <protection hidden="1"/>
    </xf>
    <xf numFmtId="0" fontId="26" fillId="0" borderId="16" xfId="2" applyFont="1" applyFill="1" applyBorder="1" applyAlignment="1" applyProtection="1">
      <alignment horizontal="center" vertical="center" wrapText="1"/>
    </xf>
    <xf numFmtId="2" fontId="26" fillId="3" borderId="15" xfId="3" applyNumberFormat="1" applyFont="1" applyBorder="1" applyAlignment="1" applyProtection="1">
      <alignment horizontal="center" vertical="center" wrapText="1"/>
      <protection hidden="1"/>
    </xf>
    <xf numFmtId="2" fontId="22" fillId="2" borderId="0" xfId="2" applyNumberFormat="1" applyFont="1" applyFill="1" applyAlignment="1" applyProtection="1">
      <alignment horizontal="center"/>
      <protection hidden="1"/>
    </xf>
    <xf numFmtId="0" fontId="26" fillId="0" borderId="19" xfId="2" applyFont="1" applyFill="1" applyBorder="1" applyAlignment="1" applyProtection="1">
      <alignment horizontal="center" vertical="center" wrapText="1"/>
    </xf>
    <xf numFmtId="0" fontId="26" fillId="0" borderId="15" xfId="2" applyFont="1" applyFill="1" applyBorder="1" applyAlignment="1" applyProtection="1">
      <alignment horizontal="center" vertical="center" wrapText="1"/>
    </xf>
    <xf numFmtId="0" fontId="42" fillId="2" borderId="0" xfId="5" applyFont="1" applyFill="1" applyAlignment="1" applyProtection="1">
      <alignment vertical="center"/>
      <protection hidden="1"/>
    </xf>
    <xf numFmtId="0" fontId="28" fillId="0" borderId="4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75" xfId="0" applyFont="1" applyBorder="1" applyAlignment="1">
      <alignment horizontal="center" vertical="center"/>
    </xf>
    <xf numFmtId="0" fontId="28" fillId="0" borderId="63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11" fillId="0" borderId="44" xfId="5" applyFont="1" applyBorder="1" applyProtection="1">
      <protection hidden="1"/>
    </xf>
    <xf numFmtId="0" fontId="28" fillId="0" borderId="51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31" xfId="0" applyFont="1" applyBorder="1" applyAlignment="1">
      <alignment horizontal="center" vertical="center"/>
    </xf>
    <xf numFmtId="4" fontId="29" fillId="3" borderId="24" xfId="3" applyNumberFormat="1" applyFont="1" applyBorder="1" applyAlignment="1">
      <alignment horizontal="center" vertical="center"/>
    </xf>
    <xf numFmtId="4" fontId="29" fillId="3" borderId="25" xfId="3" applyNumberFormat="1" applyFont="1" applyBorder="1" applyAlignment="1">
      <alignment horizontal="center" vertical="center"/>
    </xf>
    <xf numFmtId="4" fontId="29" fillId="3" borderId="26" xfId="3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2" fontId="29" fillId="0" borderId="4" xfId="5" applyNumberFormat="1" applyFont="1" applyBorder="1" applyAlignment="1" applyProtection="1">
      <alignment horizontal="center" vertical="center"/>
      <protection hidden="1"/>
    </xf>
    <xf numFmtId="4" fontId="29" fillId="3" borderId="63" xfId="3" applyNumberFormat="1" applyFont="1" applyBorder="1" applyAlignment="1">
      <alignment horizontal="center" vertical="center"/>
    </xf>
    <xf numFmtId="4" fontId="29" fillId="3" borderId="13" xfId="3" applyNumberFormat="1" applyFont="1" applyBorder="1" applyAlignment="1">
      <alignment horizontal="center" vertical="center"/>
    </xf>
    <xf numFmtId="4" fontId="29" fillId="3" borderId="75" xfId="3" applyNumberFormat="1" applyFont="1" applyBorder="1" applyAlignment="1">
      <alignment horizontal="center" vertical="center"/>
    </xf>
    <xf numFmtId="0" fontId="28" fillId="0" borderId="7" xfId="5" applyFont="1" applyBorder="1" applyAlignment="1" applyProtection="1">
      <alignment horizontal="center" vertical="center"/>
      <protection hidden="1"/>
    </xf>
    <xf numFmtId="2" fontId="29" fillId="0" borderId="7" xfId="5" applyNumberFormat="1" applyFont="1" applyBorder="1" applyAlignment="1" applyProtection="1">
      <alignment horizontal="center" vertical="center"/>
      <protection hidden="1"/>
    </xf>
    <xf numFmtId="2" fontId="30" fillId="0" borderId="10" xfId="5" applyNumberFormat="1" applyFont="1" applyBorder="1" applyAlignment="1" applyProtection="1">
      <alignment horizontal="center" vertical="center" wrapText="1"/>
      <protection hidden="1"/>
    </xf>
    <xf numFmtId="0" fontId="20" fillId="0" borderId="4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1" fontId="29" fillId="3" borderId="16" xfId="3" applyNumberFormat="1" applyFont="1" applyBorder="1" applyAlignment="1" applyProtection="1">
      <alignment horizontal="center" vertical="center"/>
      <protection hidden="1"/>
    </xf>
    <xf numFmtId="2" fontId="29" fillId="3" borderId="18" xfId="3" applyNumberFormat="1" applyFont="1" applyBorder="1" applyAlignment="1" applyProtection="1">
      <alignment horizontal="center" vertical="center"/>
      <protection hidden="1"/>
    </xf>
    <xf numFmtId="2" fontId="29" fillId="3" borderId="21" xfId="3" applyNumberFormat="1" applyFont="1" applyBorder="1" applyAlignment="1" applyProtection="1">
      <alignment horizontal="center" vertical="center"/>
      <protection hidden="1"/>
    </xf>
    <xf numFmtId="0" fontId="35" fillId="0" borderId="41" xfId="5" applyFont="1" applyBorder="1"/>
    <xf numFmtId="0" fontId="20" fillId="2" borderId="39" xfId="0" applyFont="1" applyFill="1" applyBorder="1" applyAlignment="1">
      <alignment horizontal="center"/>
    </xf>
    <xf numFmtId="0" fontId="20" fillId="2" borderId="40" xfId="0" applyFont="1" applyFill="1" applyBorder="1" applyAlignment="1">
      <alignment horizontal="center"/>
    </xf>
    <xf numFmtId="0" fontId="20" fillId="2" borderId="41" xfId="0" applyFont="1" applyFill="1" applyBorder="1" applyAlignment="1">
      <alignment horizontal="center"/>
    </xf>
    <xf numFmtId="1" fontId="28" fillId="0" borderId="27" xfId="5" applyNumberFormat="1" applyFont="1" applyBorder="1" applyAlignment="1" applyProtection="1">
      <alignment horizontal="center" vertical="center"/>
      <protection hidden="1"/>
    </xf>
    <xf numFmtId="1" fontId="28" fillId="0" borderId="1" xfId="5" applyNumberFormat="1" applyFont="1" applyBorder="1" applyAlignment="1" applyProtection="1">
      <alignment horizontal="center" vertical="center"/>
      <protection hidden="1"/>
    </xf>
    <xf numFmtId="1" fontId="28" fillId="0" borderId="28" xfId="5" applyNumberFormat="1" applyFont="1" applyBorder="1" applyAlignment="1" applyProtection="1">
      <alignment horizontal="center" vertical="center"/>
      <protection hidden="1"/>
    </xf>
    <xf numFmtId="2" fontId="29" fillId="0" borderId="39" xfId="5" applyNumberFormat="1" applyFont="1" applyBorder="1" applyAlignment="1" applyProtection="1">
      <alignment horizontal="center" vertical="center"/>
      <protection hidden="1"/>
    </xf>
    <xf numFmtId="2" fontId="29" fillId="0" borderId="40" xfId="5" applyNumberFormat="1" applyFont="1" applyBorder="1" applyAlignment="1" applyProtection="1">
      <alignment horizontal="center" vertical="center"/>
      <protection hidden="1"/>
    </xf>
    <xf numFmtId="2" fontId="29" fillId="0" borderId="41" xfId="5" applyNumberFormat="1" applyFont="1" applyBorder="1" applyAlignment="1" applyProtection="1">
      <alignment horizontal="center" vertical="center"/>
      <protection hidden="1"/>
    </xf>
    <xf numFmtId="2" fontId="30" fillId="0" borderId="39" xfId="5" applyNumberFormat="1" applyFont="1" applyBorder="1" applyAlignment="1" applyProtection="1">
      <alignment horizontal="center" vertical="center" wrapText="1"/>
      <protection hidden="1"/>
    </xf>
    <xf numFmtId="2" fontId="30" fillId="0" borderId="71" xfId="5" applyNumberFormat="1" applyFont="1" applyBorder="1" applyAlignment="1" applyProtection="1">
      <alignment horizontal="center" vertical="center" wrapText="1"/>
      <protection hidden="1"/>
    </xf>
    <xf numFmtId="0" fontId="26" fillId="0" borderId="4" xfId="2" applyFont="1" applyFill="1" applyBorder="1" applyAlignment="1" applyProtection="1">
      <alignment horizontal="center" vertical="center" wrapText="1"/>
    </xf>
    <xf numFmtId="0" fontId="30" fillId="0" borderId="4" xfId="7" applyFont="1" applyBorder="1" applyAlignment="1">
      <alignment horizontal="center" vertical="center" wrapText="1"/>
    </xf>
    <xf numFmtId="2" fontId="29" fillId="0" borderId="4" xfId="4" applyNumberFormat="1" applyFont="1" applyFill="1" applyBorder="1" applyAlignment="1">
      <alignment horizontal="center" vertical="center"/>
    </xf>
    <xf numFmtId="0" fontId="26" fillId="0" borderId="10" xfId="2" applyFont="1" applyFill="1" applyBorder="1" applyAlignment="1" applyProtection="1">
      <alignment horizontal="center" vertical="center" wrapText="1"/>
    </xf>
    <xf numFmtId="2" fontId="26" fillId="0" borderId="10" xfId="5" applyNumberFormat="1" applyFont="1" applyBorder="1" applyAlignment="1" applyProtection="1">
      <alignment horizontal="center" vertical="center" wrapText="1"/>
      <protection hidden="1"/>
    </xf>
    <xf numFmtId="0" fontId="0" fillId="5" borderId="4" xfId="0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2" fontId="29" fillId="0" borderId="7" xfId="4" applyNumberFormat="1" applyFont="1" applyFill="1" applyBorder="1" applyAlignment="1">
      <alignment horizontal="center" vertical="center"/>
    </xf>
    <xf numFmtId="2" fontId="26" fillId="3" borderId="78" xfId="3" applyNumberFormat="1" applyFont="1" applyBorder="1" applyAlignment="1" applyProtection="1">
      <alignment horizontal="center" vertical="center" wrapText="1"/>
      <protection hidden="1"/>
    </xf>
    <xf numFmtId="2" fontId="26" fillId="3" borderId="75" xfId="3" applyNumberFormat="1" applyFont="1" applyBorder="1" applyAlignment="1" applyProtection="1">
      <alignment horizontal="center" vertical="center" wrapText="1"/>
      <protection hidden="1"/>
    </xf>
    <xf numFmtId="2" fontId="26" fillId="0" borderId="39" xfId="5" applyNumberFormat="1" applyFont="1" applyBorder="1" applyAlignment="1" applyProtection="1">
      <alignment horizontal="center" vertical="center" wrapText="1"/>
      <protection hidden="1"/>
    </xf>
    <xf numFmtId="2" fontId="29" fillId="0" borderId="40" xfId="4" applyNumberFormat="1" applyFont="1" applyFill="1" applyBorder="1" applyAlignment="1">
      <alignment horizontal="center" vertical="center"/>
    </xf>
    <xf numFmtId="2" fontId="29" fillId="0" borderId="41" xfId="4" applyNumberFormat="1" applyFont="1" applyFill="1" applyBorder="1" applyAlignment="1">
      <alignment horizontal="center" vertical="center"/>
    </xf>
    <xf numFmtId="2" fontId="29" fillId="0" borderId="64" xfId="4" applyNumberFormat="1" applyFont="1" applyFill="1" applyBorder="1" applyAlignment="1">
      <alignment horizontal="center" vertical="center"/>
    </xf>
    <xf numFmtId="0" fontId="30" fillId="0" borderId="41" xfId="7" applyFont="1" applyBorder="1" applyAlignment="1">
      <alignment horizontal="center" vertical="center" wrapText="1"/>
    </xf>
    <xf numFmtId="0" fontId="26" fillId="0" borderId="21" xfId="2" applyFont="1" applyFill="1" applyBorder="1" applyAlignment="1" applyProtection="1">
      <alignment horizontal="center" vertical="center" wrapText="1"/>
    </xf>
    <xf numFmtId="0" fontId="26" fillId="0" borderId="18" xfId="2" applyFont="1" applyFill="1" applyBorder="1" applyAlignment="1" applyProtection="1">
      <alignment horizontal="center" vertical="center" wrapText="1"/>
    </xf>
    <xf numFmtId="2" fontId="29" fillId="0" borderId="39" xfId="4" applyNumberFormat="1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/>
    </xf>
    <xf numFmtId="0" fontId="28" fillId="0" borderId="4" xfId="0" applyFont="1" applyBorder="1"/>
    <xf numFmtId="0" fontId="43" fillId="0" borderId="4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49" fontId="28" fillId="2" borderId="4" xfId="0" applyNumberFormat="1" applyFont="1" applyFill="1" applyBorder="1" applyAlignment="1">
      <alignment horizontal="center" vertical="center"/>
    </xf>
    <xf numFmtId="0" fontId="28" fillId="2" borderId="7" xfId="0" applyFont="1" applyFill="1" applyBorder="1" applyAlignment="1">
      <alignment horizontal="center" vertical="center"/>
    </xf>
    <xf numFmtId="0" fontId="43" fillId="0" borderId="7" xfId="0" applyFont="1" applyBorder="1" applyAlignment="1">
      <alignment horizontal="center" vertical="center"/>
    </xf>
    <xf numFmtId="0" fontId="29" fillId="0" borderId="4" xfId="5" applyFont="1" applyBorder="1" applyAlignment="1">
      <alignment horizontal="center" vertical="center"/>
    </xf>
    <xf numFmtId="2" fontId="30" fillId="0" borderId="41" xfId="5" applyNumberFormat="1" applyFont="1" applyBorder="1" applyAlignment="1" applyProtection="1">
      <alignment horizontal="center" vertical="center" wrapText="1"/>
      <protection hidden="1"/>
    </xf>
    <xf numFmtId="2" fontId="29" fillId="0" borderId="44" xfId="5" applyNumberFormat="1" applyFont="1" applyBorder="1" applyAlignment="1" applyProtection="1">
      <alignment horizontal="center" vertical="center"/>
      <protection hidden="1"/>
    </xf>
    <xf numFmtId="2" fontId="40" fillId="2" borderId="24" xfId="5" applyNumberFormat="1" applyFont="1" applyFill="1" applyBorder="1" applyAlignment="1" applyProtection="1">
      <alignment horizontal="center"/>
      <protection hidden="1"/>
    </xf>
    <xf numFmtId="2" fontId="26" fillId="0" borderId="41" xfId="5" applyNumberFormat="1" applyFont="1" applyBorder="1" applyAlignment="1" applyProtection="1">
      <alignment horizontal="center" vertical="center" wrapText="1"/>
      <protection hidden="1"/>
    </xf>
    <xf numFmtId="2" fontId="29" fillId="0" borderId="64" xfId="5" applyNumberFormat="1" applyFont="1" applyBorder="1" applyAlignment="1" applyProtection="1">
      <alignment horizontal="center" vertical="center"/>
      <protection hidden="1"/>
    </xf>
    <xf numFmtId="0" fontId="11" fillId="0" borderId="45" xfId="5" applyFont="1" applyBorder="1" applyAlignment="1" applyProtection="1">
      <alignment horizontal="center"/>
      <protection hidden="1"/>
    </xf>
    <xf numFmtId="0" fontId="0" fillId="2" borderId="0" xfId="0" applyFill="1"/>
    <xf numFmtId="0" fontId="28" fillId="0" borderId="10" xfId="5" applyFont="1" applyBorder="1" applyAlignment="1" applyProtection="1">
      <alignment horizontal="center" vertical="center"/>
      <protection hidden="1"/>
    </xf>
    <xf numFmtId="1" fontId="28" fillId="0" borderId="63" xfId="5" applyNumberFormat="1" applyFont="1" applyBorder="1" applyAlignment="1" applyProtection="1">
      <alignment horizontal="center" vertical="center"/>
      <protection hidden="1"/>
    </xf>
    <xf numFmtId="1" fontId="28" fillId="0" borderId="13" xfId="5" applyNumberFormat="1" applyFont="1" applyBorder="1" applyAlignment="1" applyProtection="1">
      <alignment horizontal="center" vertical="center"/>
      <protection hidden="1"/>
    </xf>
    <xf numFmtId="1" fontId="28" fillId="0" borderId="75" xfId="5" applyNumberFormat="1" applyFont="1" applyBorder="1" applyAlignment="1" applyProtection="1">
      <alignment horizontal="center" vertical="center"/>
      <protection hidden="1"/>
    </xf>
    <xf numFmtId="0" fontId="11" fillId="0" borderId="75" xfId="5" applyFont="1" applyBorder="1" applyAlignment="1" applyProtection="1">
      <alignment horizontal="center"/>
      <protection hidden="1"/>
    </xf>
    <xf numFmtId="0" fontId="28" fillId="0" borderId="39" xfId="0" applyFont="1" applyBorder="1" applyAlignment="1">
      <alignment horizontal="center"/>
    </xf>
    <xf numFmtId="0" fontId="28" fillId="0" borderId="40" xfId="0" applyFont="1" applyBorder="1" applyAlignment="1">
      <alignment horizontal="center"/>
    </xf>
    <xf numFmtId="0" fontId="28" fillId="0" borderId="41" xfId="0" applyFont="1" applyBorder="1" applyAlignment="1">
      <alignment horizontal="center"/>
    </xf>
    <xf numFmtId="0" fontId="28" fillId="0" borderId="37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28" fillId="0" borderId="38" xfId="0" applyFont="1" applyBorder="1" applyAlignment="1">
      <alignment horizontal="center"/>
    </xf>
    <xf numFmtId="0" fontId="44" fillId="0" borderId="39" xfId="0" applyFont="1" applyBorder="1" applyAlignment="1">
      <alignment horizontal="center" vertical="center"/>
    </xf>
    <xf numFmtId="0" fontId="44" fillId="0" borderId="40" xfId="0" applyFont="1" applyBorder="1" applyAlignment="1">
      <alignment horizontal="center" vertical="center"/>
    </xf>
    <xf numFmtId="0" fontId="44" fillId="0" borderId="41" xfId="0" applyFont="1" applyBorder="1" applyAlignment="1">
      <alignment horizontal="center" vertical="center"/>
    </xf>
    <xf numFmtId="0" fontId="44" fillId="0" borderId="39" xfId="0" applyFont="1" applyBorder="1" applyAlignment="1">
      <alignment wrapText="1"/>
    </xf>
    <xf numFmtId="0" fontId="44" fillId="0" borderId="40" xfId="0" applyFont="1" applyBorder="1" applyAlignment="1">
      <alignment wrapText="1"/>
    </xf>
    <xf numFmtId="0" fontId="44" fillId="0" borderId="41" xfId="0" applyFont="1" applyBorder="1" applyAlignment="1">
      <alignment wrapText="1"/>
    </xf>
    <xf numFmtId="0" fontId="44" fillId="0" borderId="19" xfId="0" applyFont="1" applyBorder="1" applyAlignment="1">
      <alignment horizontal="center" vertical="center"/>
    </xf>
    <xf numFmtId="0" fontId="44" fillId="0" borderId="20" xfId="0" applyFont="1" applyBorder="1" applyAlignment="1">
      <alignment horizontal="center" vertical="center"/>
    </xf>
    <xf numFmtId="0" fontId="44" fillId="0" borderId="27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44" fillId="0" borderId="4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0" fontId="44" fillId="0" borderId="28" xfId="0" applyFont="1" applyBorder="1" applyAlignment="1">
      <alignment horizontal="center" vertical="center"/>
    </xf>
    <xf numFmtId="0" fontId="44" fillId="0" borderId="39" xfId="0" applyFont="1" applyBorder="1" applyAlignment="1">
      <alignment vertical="top" wrapText="1"/>
    </xf>
    <xf numFmtId="0" fontId="44" fillId="0" borderId="40" xfId="0" applyFont="1" applyBorder="1" applyAlignment="1">
      <alignment vertical="top" wrapText="1"/>
    </xf>
    <xf numFmtId="0" fontId="44" fillId="0" borderId="41" xfId="0" applyFont="1" applyBorder="1" applyAlignment="1">
      <alignment vertical="top" wrapText="1"/>
    </xf>
    <xf numFmtId="0" fontId="44" fillId="0" borderId="65" xfId="0" applyFont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1" fontId="28" fillId="0" borderId="14" xfId="5" applyNumberFormat="1" applyFont="1" applyBorder="1" applyAlignment="1" applyProtection="1">
      <alignment horizontal="center" vertical="center"/>
      <protection hidden="1"/>
    </xf>
    <xf numFmtId="1" fontId="28" fillId="0" borderId="19" xfId="5" applyNumberFormat="1" applyFont="1" applyBorder="1" applyAlignment="1" applyProtection="1">
      <alignment horizontal="center" vertical="center"/>
      <protection hidden="1"/>
    </xf>
    <xf numFmtId="1" fontId="28" fillId="0" borderId="15" xfId="5" applyNumberFormat="1" applyFont="1" applyBorder="1" applyAlignment="1" applyProtection="1">
      <alignment horizontal="center" vertical="center"/>
      <protection hidden="1"/>
    </xf>
    <xf numFmtId="0" fontId="28" fillId="0" borderId="40" xfId="0" applyFont="1" applyBorder="1"/>
    <xf numFmtId="0" fontId="28" fillId="0" borderId="19" xfId="0" applyFont="1" applyBorder="1" applyAlignment="1">
      <alignment horizontal="center"/>
    </xf>
    <xf numFmtId="0" fontId="28" fillId="0" borderId="14" xfId="0" applyFont="1" applyBorder="1" applyAlignment="1">
      <alignment horizontal="center"/>
    </xf>
    <xf numFmtId="0" fontId="28" fillId="0" borderId="15" xfId="0" applyFont="1" applyBorder="1" applyAlignment="1">
      <alignment horizontal="center"/>
    </xf>
    <xf numFmtId="0" fontId="28" fillId="0" borderId="64" xfId="0" applyFont="1" applyBorder="1"/>
    <xf numFmtId="0" fontId="28" fillId="0" borderId="41" xfId="0" applyFont="1" applyBorder="1"/>
    <xf numFmtId="0" fontId="28" fillId="0" borderId="39" xfId="0" applyFont="1" applyBorder="1"/>
    <xf numFmtId="0" fontId="28" fillId="0" borderId="39" xfId="0" applyFont="1" applyBorder="1" applyAlignment="1">
      <alignment horizontal="left" vertical="center"/>
    </xf>
    <xf numFmtId="0" fontId="28" fillId="0" borderId="39" xfId="0" applyFont="1" applyBorder="1" applyAlignment="1">
      <alignment vertical="center"/>
    </xf>
    <xf numFmtId="0" fontId="28" fillId="0" borderId="41" xfId="0" applyFont="1" applyBorder="1" applyAlignment="1">
      <alignment horizontal="left" vertical="center"/>
    </xf>
    <xf numFmtId="0" fontId="28" fillId="0" borderId="39" xfId="0" applyFont="1" applyBorder="1" applyAlignment="1">
      <alignment horizontal="left"/>
    </xf>
    <xf numFmtId="0" fontId="28" fillId="0" borderId="40" xfId="0" applyFont="1" applyBorder="1" applyAlignment="1">
      <alignment horizontal="left"/>
    </xf>
    <xf numFmtId="0" fontId="28" fillId="0" borderId="41" xfId="0" applyFont="1" applyBorder="1" applyAlignment="1">
      <alignment horizontal="left"/>
    </xf>
    <xf numFmtId="0" fontId="28" fillId="0" borderId="44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 readingOrder="1"/>
    </xf>
    <xf numFmtId="0" fontId="29" fillId="0" borderId="14" xfId="0" applyFont="1" applyBorder="1" applyAlignment="1">
      <alignment horizontal="center" vertical="center" readingOrder="1"/>
    </xf>
    <xf numFmtId="0" fontId="29" fillId="0" borderId="15" xfId="0" applyFont="1" applyBorder="1" applyAlignment="1">
      <alignment horizontal="center" vertical="center" readingOrder="1"/>
    </xf>
    <xf numFmtId="1" fontId="28" fillId="0" borderId="20" xfId="5" applyNumberFormat="1" applyFont="1" applyBorder="1" applyAlignment="1" applyProtection="1">
      <alignment horizontal="center" vertical="center"/>
      <protection hidden="1"/>
    </xf>
    <xf numFmtId="1" fontId="28" fillId="0" borderId="4" xfId="5" applyNumberFormat="1" applyFont="1" applyBorder="1" applyAlignment="1" applyProtection="1">
      <alignment horizontal="center" vertical="center"/>
      <protection hidden="1"/>
    </xf>
    <xf numFmtId="0" fontId="48" fillId="0" borderId="0" xfId="0" applyFont="1"/>
    <xf numFmtId="0" fontId="0" fillId="2" borderId="5" xfId="0" applyFill="1" applyBorder="1"/>
    <xf numFmtId="0" fontId="0" fillId="2" borderId="77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9" xfId="0" applyFill="1" applyBorder="1"/>
    <xf numFmtId="0" fontId="6" fillId="2" borderId="0" xfId="0" applyFont="1" applyFill="1"/>
    <xf numFmtId="0" fontId="6" fillId="2" borderId="9" xfId="0" applyFont="1" applyFill="1" applyBorder="1"/>
    <xf numFmtId="0" fontId="5" fillId="2" borderId="8" xfId="0" applyFont="1" applyFill="1" applyBorder="1" applyAlignment="1" applyProtection="1">
      <alignment horizontal="center"/>
      <protection hidden="1"/>
    </xf>
    <xf numFmtId="0" fontId="5" fillId="2" borderId="0" xfId="0" applyFont="1" applyFill="1" applyAlignment="1" applyProtection="1">
      <alignment horizontal="center"/>
      <protection hidden="1"/>
    </xf>
    <xf numFmtId="0" fontId="5" fillId="2" borderId="9" xfId="0" applyFont="1" applyFill="1" applyBorder="1" applyAlignment="1" applyProtection="1">
      <alignment horizontal="center"/>
      <protection hidden="1"/>
    </xf>
    <xf numFmtId="0" fontId="22" fillId="2" borderId="0" xfId="2" applyFont="1" applyFill="1" applyAlignment="1" applyProtection="1">
      <alignment horizontal="center"/>
    </xf>
    <xf numFmtId="2" fontId="26" fillId="0" borderId="74" xfId="5" applyNumberFormat="1" applyFont="1" applyBorder="1" applyAlignment="1" applyProtection="1">
      <alignment horizontal="center" vertical="center"/>
      <protection hidden="1"/>
    </xf>
    <xf numFmtId="2" fontId="26" fillId="0" borderId="41" xfId="5" applyNumberFormat="1" applyFont="1" applyBorder="1" applyAlignment="1" applyProtection="1">
      <alignment horizontal="center" vertical="center"/>
      <protection hidden="1"/>
    </xf>
    <xf numFmtId="0" fontId="30" fillId="2" borderId="63" xfId="5" applyFont="1" applyFill="1" applyBorder="1" applyAlignment="1" applyProtection="1">
      <alignment horizontal="center" vertical="center"/>
      <protection hidden="1"/>
    </xf>
    <xf numFmtId="0" fontId="30" fillId="2" borderId="6" xfId="5" applyFont="1" applyFill="1" applyBorder="1" applyAlignment="1" applyProtection="1">
      <alignment horizontal="center" vertical="center"/>
      <protection hidden="1"/>
    </xf>
    <xf numFmtId="0" fontId="30" fillId="2" borderId="20" xfId="5" applyFont="1" applyFill="1" applyBorder="1" applyAlignment="1" applyProtection="1">
      <alignment horizontal="center" vertical="center" wrapText="1"/>
      <protection hidden="1"/>
    </xf>
    <xf numFmtId="0" fontId="30" fillId="2" borderId="7" xfId="5" applyFont="1" applyFill="1" applyBorder="1" applyAlignment="1" applyProtection="1">
      <alignment horizontal="center" vertical="center" wrapText="1"/>
      <protection hidden="1"/>
    </xf>
    <xf numFmtId="0" fontId="26" fillId="0" borderId="36" xfId="2" applyFont="1" applyFill="1" applyBorder="1" applyAlignment="1" applyProtection="1">
      <alignment horizontal="center" vertical="center" wrapText="1"/>
    </xf>
    <xf numFmtId="0" fontId="26" fillId="0" borderId="7" xfId="2" applyFont="1" applyFill="1" applyBorder="1" applyAlignment="1" applyProtection="1">
      <alignment horizontal="center" vertical="center" wrapText="1"/>
    </xf>
    <xf numFmtId="0" fontId="28" fillId="0" borderId="71" xfId="5" applyFont="1" applyBorder="1" applyAlignment="1" applyProtection="1">
      <alignment horizontal="center" vertical="center"/>
      <protection hidden="1"/>
    </xf>
    <xf numFmtId="3" fontId="29" fillId="3" borderId="7" xfId="3" applyNumberFormat="1" applyFont="1" applyBorder="1" applyAlignment="1">
      <alignment horizontal="center" vertical="center"/>
    </xf>
    <xf numFmtId="0" fontId="28" fillId="0" borderId="62" xfId="5" applyFont="1" applyBorder="1" applyAlignment="1" applyProtection="1">
      <alignment horizontal="center" vertical="center"/>
      <protection hidden="1"/>
    </xf>
    <xf numFmtId="164" fontId="28" fillId="0" borderId="63" xfId="5" applyNumberFormat="1" applyFont="1" applyBorder="1" applyAlignment="1" applyProtection="1">
      <alignment horizontal="center" vertical="center"/>
      <protection hidden="1"/>
    </xf>
    <xf numFmtId="164" fontId="28" fillId="0" borderId="13" xfId="5" applyNumberFormat="1" applyFont="1" applyBorder="1" applyAlignment="1" applyProtection="1">
      <alignment horizontal="center" vertical="center"/>
      <protection hidden="1"/>
    </xf>
    <xf numFmtId="164" fontId="28" fillId="0" borderId="75" xfId="5" applyNumberFormat="1" applyFont="1" applyBorder="1" applyAlignment="1" applyProtection="1">
      <alignment horizontal="center" vertical="center"/>
      <protection hidden="1"/>
    </xf>
    <xf numFmtId="3" fontId="29" fillId="3" borderId="10" xfId="3" applyNumberFormat="1" applyFont="1" applyBorder="1" applyAlignment="1">
      <alignment horizontal="center" vertical="center"/>
    </xf>
    <xf numFmtId="0" fontId="28" fillId="0" borderId="72" xfId="5" applyFont="1" applyBorder="1" applyAlignment="1" applyProtection="1">
      <alignment horizontal="center" vertical="center"/>
      <protection hidden="1"/>
    </xf>
    <xf numFmtId="0" fontId="28" fillId="0" borderId="4" xfId="0" applyFont="1" applyBorder="1" applyAlignment="1">
      <alignment horizontal="center"/>
    </xf>
    <xf numFmtId="0" fontId="24" fillId="0" borderId="83" xfId="5" applyFont="1" applyBorder="1" applyProtection="1">
      <protection hidden="1"/>
    </xf>
    <xf numFmtId="0" fontId="28" fillId="0" borderId="39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164" fontId="28" fillId="0" borderId="19" xfId="5" applyNumberFormat="1" applyFont="1" applyBorder="1" applyAlignment="1" applyProtection="1">
      <alignment horizontal="center" vertical="center"/>
      <protection hidden="1"/>
    </xf>
    <xf numFmtId="164" fontId="28" fillId="0" borderId="14" xfId="5" applyNumberFormat="1" applyFont="1" applyBorder="1" applyAlignment="1" applyProtection="1">
      <alignment horizontal="center" vertical="center"/>
      <protection hidden="1"/>
    </xf>
    <xf numFmtId="164" fontId="28" fillId="0" borderId="15" xfId="5" applyNumberFormat="1" applyFont="1" applyBorder="1" applyAlignment="1" applyProtection="1">
      <alignment horizontal="center" vertical="center"/>
      <protection hidden="1"/>
    </xf>
    <xf numFmtId="0" fontId="28" fillId="0" borderId="71" xfId="0" applyFont="1" applyBorder="1" applyAlignment="1">
      <alignment horizontal="center" vertical="center"/>
    </xf>
    <xf numFmtId="164" fontId="28" fillId="0" borderId="36" xfId="5" applyNumberFormat="1" applyFont="1" applyBorder="1" applyAlignment="1" applyProtection="1">
      <alignment horizontal="center" vertical="center"/>
      <protection hidden="1"/>
    </xf>
    <xf numFmtId="0" fontId="20" fillId="0" borderId="81" xfId="5" applyFont="1" applyBorder="1" applyAlignment="1" applyProtection="1">
      <alignment horizontal="center"/>
      <protection hidden="1"/>
    </xf>
    <xf numFmtId="0" fontId="28" fillId="0" borderId="81" xfId="0" applyFont="1" applyBorder="1" applyAlignment="1">
      <alignment horizontal="center" vertical="center"/>
    </xf>
    <xf numFmtId="0" fontId="28" fillId="0" borderId="81" xfId="5" applyFont="1" applyBorder="1" applyAlignment="1" applyProtection="1">
      <alignment horizontal="center" vertical="center"/>
      <protection hidden="1"/>
    </xf>
    <xf numFmtId="164" fontId="28" fillId="0" borderId="24" xfId="5" applyNumberFormat="1" applyFont="1" applyBorder="1" applyAlignment="1" applyProtection="1">
      <alignment horizontal="center" vertical="center"/>
      <protection hidden="1"/>
    </xf>
    <xf numFmtId="2" fontId="29" fillId="0" borderId="81" xfId="5" applyNumberFormat="1" applyFont="1" applyBorder="1" applyAlignment="1" applyProtection="1">
      <alignment horizontal="center" vertical="center"/>
      <protection hidden="1"/>
    </xf>
    <xf numFmtId="3" fontId="29" fillId="3" borderId="25" xfId="3" applyNumberFormat="1" applyFont="1" applyBorder="1" applyAlignment="1">
      <alignment horizontal="center" vertical="center"/>
    </xf>
    <xf numFmtId="0" fontId="24" fillId="0" borderId="53" xfId="5" applyFont="1" applyBorder="1" applyAlignment="1" applyProtection="1">
      <alignment horizontal="left"/>
      <protection hidden="1"/>
    </xf>
    <xf numFmtId="2" fontId="26" fillId="0" borderId="73" xfId="5" applyNumberFormat="1" applyFont="1" applyBorder="1" applyAlignment="1" applyProtection="1">
      <alignment horizontal="center" vertical="center" wrapText="1"/>
      <protection hidden="1"/>
    </xf>
    <xf numFmtId="1" fontId="28" fillId="0" borderId="37" xfId="5" applyNumberFormat="1" applyFont="1" applyBorder="1" applyAlignment="1" applyProtection="1">
      <alignment horizontal="center" vertical="center"/>
      <protection hidden="1"/>
    </xf>
    <xf numFmtId="1" fontId="28" fillId="0" borderId="3" xfId="5" applyNumberFormat="1" applyFont="1" applyBorder="1" applyAlignment="1" applyProtection="1">
      <alignment horizontal="center" vertical="center"/>
      <protection hidden="1"/>
    </xf>
    <xf numFmtId="1" fontId="28" fillId="0" borderId="38" xfId="5" applyNumberFormat="1" applyFont="1" applyBorder="1" applyAlignment="1" applyProtection="1">
      <alignment horizontal="center" vertical="center"/>
      <protection hidden="1"/>
    </xf>
    <xf numFmtId="0" fontId="28" fillId="0" borderId="61" xfId="0" applyFont="1" applyBorder="1" applyAlignment="1">
      <alignment horizontal="center" vertical="center"/>
    </xf>
    <xf numFmtId="0" fontId="28" fillId="0" borderId="74" xfId="0" applyFont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38" xfId="0" applyFont="1" applyFill="1" applyBorder="1" applyAlignment="1">
      <alignment horizontal="center" vertical="center"/>
    </xf>
    <xf numFmtId="0" fontId="28" fillId="0" borderId="73" xfId="0" applyFont="1" applyBorder="1" applyAlignment="1">
      <alignment horizontal="center" vertical="center"/>
    </xf>
    <xf numFmtId="0" fontId="20" fillId="2" borderId="37" xfId="0" applyFont="1" applyFill="1" applyBorder="1" applyAlignment="1">
      <alignment horizontal="center" vertical="center"/>
    </xf>
    <xf numFmtId="0" fontId="30" fillId="2" borderId="39" xfId="5" applyFont="1" applyFill="1" applyBorder="1" applyAlignment="1" applyProtection="1">
      <alignment horizontal="center" vertical="center"/>
      <protection hidden="1"/>
    </xf>
    <xf numFmtId="0" fontId="30" fillId="2" borderId="41" xfId="5" applyFont="1" applyFill="1" applyBorder="1" applyAlignment="1" applyProtection="1">
      <alignment horizontal="center" vertical="center"/>
      <protection hidden="1"/>
    </xf>
    <xf numFmtId="0" fontId="20" fillId="2" borderId="4" xfId="0" applyFont="1" applyFill="1" applyBorder="1" applyAlignment="1">
      <alignment horizontal="center" vertical="center"/>
    </xf>
    <xf numFmtId="3" fontId="29" fillId="3" borderId="11" xfId="3" applyNumberFormat="1" applyFont="1" applyBorder="1" applyAlignment="1">
      <alignment horizontal="center" vertical="center"/>
    </xf>
    <xf numFmtId="3" fontId="29" fillId="3" borderId="51" xfId="3" applyNumberFormat="1" applyFont="1" applyBorder="1" applyAlignment="1">
      <alignment horizontal="center" vertical="center"/>
    </xf>
    <xf numFmtId="4" fontId="29" fillId="3" borderId="50" xfId="3" applyNumberFormat="1" applyFont="1" applyBorder="1" applyAlignment="1">
      <alignment horizontal="center" vertical="center"/>
    </xf>
    <xf numFmtId="4" fontId="29" fillId="3" borderId="52" xfId="3" applyNumberFormat="1" applyFont="1" applyBorder="1" applyAlignment="1">
      <alignment horizontal="center" vertical="center"/>
    </xf>
    <xf numFmtId="0" fontId="28" fillId="0" borderId="42" xfId="5" applyFont="1" applyBorder="1" applyAlignment="1" applyProtection="1">
      <alignment horizontal="center" vertical="center"/>
      <protection hidden="1"/>
    </xf>
    <xf numFmtId="0" fontId="28" fillId="0" borderId="44" xfId="5" applyFont="1" applyBorder="1" applyAlignment="1" applyProtection="1">
      <alignment horizontal="center" vertical="center"/>
      <protection hidden="1"/>
    </xf>
    <xf numFmtId="2" fontId="29" fillId="0" borderId="42" xfId="5" applyNumberFormat="1" applyFont="1" applyBorder="1" applyAlignment="1" applyProtection="1">
      <alignment horizontal="center" vertical="center"/>
      <protection hidden="1"/>
    </xf>
    <xf numFmtId="0" fontId="30" fillId="2" borderId="16" xfId="5" applyFont="1" applyFill="1" applyBorder="1" applyAlignment="1" applyProtection="1">
      <alignment horizontal="center" vertical="center" wrapText="1"/>
      <protection hidden="1"/>
    </xf>
    <xf numFmtId="4" fontId="29" fillId="3" borderId="82" xfId="3" applyNumberFormat="1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1" fontId="28" fillId="0" borderId="31" xfId="5" applyNumberFormat="1" applyFont="1" applyBorder="1" applyAlignment="1" applyProtection="1">
      <alignment horizontal="center" vertical="center"/>
      <protection hidden="1"/>
    </xf>
    <xf numFmtId="164" fontId="28" fillId="0" borderId="50" xfId="5" applyNumberFormat="1" applyFont="1" applyBorder="1" applyAlignment="1" applyProtection="1">
      <alignment horizontal="center" vertical="center"/>
      <protection hidden="1"/>
    </xf>
    <xf numFmtId="164" fontId="28" fillId="0" borderId="52" xfId="5" applyNumberFormat="1" applyFont="1" applyBorder="1" applyAlignment="1" applyProtection="1">
      <alignment horizontal="center" vertical="center"/>
      <protection hidden="1"/>
    </xf>
    <xf numFmtId="2" fontId="26" fillId="0" borderId="71" xfId="5" applyNumberFormat="1" applyFont="1" applyBorder="1" applyAlignment="1" applyProtection="1">
      <alignment horizontal="center" vertical="center"/>
      <protection hidden="1"/>
    </xf>
    <xf numFmtId="4" fontId="29" fillId="3" borderId="36" xfId="3" applyNumberFormat="1" applyFont="1" applyBorder="1" applyAlignment="1">
      <alignment horizontal="center" vertical="center"/>
    </xf>
    <xf numFmtId="4" fontId="29" fillId="3" borderId="58" xfId="3" applyNumberFormat="1" applyFont="1" applyBorder="1" applyAlignment="1">
      <alignment horizontal="center" vertical="center"/>
    </xf>
    <xf numFmtId="2" fontId="26" fillId="0" borderId="7" xfId="5" applyNumberFormat="1" applyFont="1" applyBorder="1" applyAlignment="1" applyProtection="1">
      <alignment horizontal="center" vertical="center" wrapText="1"/>
      <protection hidden="1"/>
    </xf>
    <xf numFmtId="2" fontId="28" fillId="0" borderId="24" xfId="5" applyNumberFormat="1" applyFont="1" applyBorder="1" applyAlignment="1" applyProtection="1">
      <alignment horizontal="center" vertical="center"/>
      <protection hidden="1"/>
    </xf>
    <xf numFmtId="164" fontId="28" fillId="0" borderId="26" xfId="5" applyNumberFormat="1" applyFont="1" applyBorder="1" applyAlignment="1" applyProtection="1">
      <alignment horizontal="center" vertical="center"/>
      <protection hidden="1"/>
    </xf>
    <xf numFmtId="0" fontId="50" fillId="0" borderId="0" xfId="0" applyFont="1" applyAlignment="1">
      <alignment vertical="top"/>
    </xf>
    <xf numFmtId="164" fontId="28" fillId="0" borderId="21" xfId="5" applyNumberFormat="1" applyFont="1" applyBorder="1" applyAlignment="1" applyProtection="1">
      <alignment horizontal="center" vertical="center"/>
      <protection hidden="1"/>
    </xf>
    <xf numFmtId="164" fontId="28" fillId="0" borderId="17" xfId="5" applyNumberFormat="1" applyFont="1" applyBorder="1" applyAlignment="1" applyProtection="1">
      <alignment horizontal="center" vertical="center"/>
      <protection hidden="1"/>
    </xf>
    <xf numFmtId="164" fontId="28" fillId="0" borderId="18" xfId="5" applyNumberFormat="1" applyFont="1" applyBorder="1" applyAlignment="1" applyProtection="1">
      <alignment horizontal="center" vertical="center"/>
      <protection hidden="1"/>
    </xf>
    <xf numFmtId="2" fontId="29" fillId="0" borderId="71" xfId="5" applyNumberFormat="1" applyFont="1" applyBorder="1" applyAlignment="1" applyProtection="1">
      <alignment horizontal="center" vertical="center"/>
      <protection hidden="1"/>
    </xf>
    <xf numFmtId="164" fontId="51" fillId="0" borderId="0" xfId="0" applyNumberFormat="1" applyFont="1" applyAlignment="1">
      <alignment vertical="top"/>
    </xf>
    <xf numFmtId="0" fontId="50" fillId="0" borderId="0" xfId="0" applyFont="1" applyAlignment="1">
      <alignment horizontal="center" vertical="top"/>
    </xf>
    <xf numFmtId="0" fontId="28" fillId="0" borderId="13" xfId="5" applyFont="1" applyBorder="1" applyAlignment="1" applyProtection="1">
      <alignment horizontal="center" vertical="center"/>
      <protection hidden="1"/>
    </xf>
    <xf numFmtId="0" fontId="28" fillId="0" borderId="64" xfId="0" applyFont="1" applyBorder="1" applyAlignment="1">
      <alignment horizontal="center" vertical="center"/>
    </xf>
    <xf numFmtId="0" fontId="28" fillId="0" borderId="64" xfId="5" applyFont="1" applyBorder="1" applyAlignment="1" applyProtection="1">
      <alignment horizontal="center" vertical="center"/>
      <protection hidden="1"/>
    </xf>
    <xf numFmtId="2" fontId="28" fillId="0" borderId="14" xfId="5" applyNumberFormat="1" applyFont="1" applyBorder="1" applyAlignment="1" applyProtection="1">
      <alignment horizontal="center" vertical="center"/>
      <protection hidden="1"/>
    </xf>
    <xf numFmtId="2" fontId="28" fillId="0" borderId="15" xfId="5" applyNumberFormat="1" applyFont="1" applyBorder="1" applyAlignment="1" applyProtection="1">
      <alignment horizontal="center" vertical="center"/>
      <protection hidden="1"/>
    </xf>
    <xf numFmtId="0" fontId="28" fillId="0" borderId="7" xfId="0" applyFont="1" applyBorder="1" applyAlignment="1">
      <alignment horizontal="center" vertical="center"/>
    </xf>
    <xf numFmtId="164" fontId="28" fillId="0" borderId="66" xfId="5" applyNumberFormat="1" applyFont="1" applyBorder="1" applyAlignment="1" applyProtection="1">
      <alignment horizontal="center" vertical="center"/>
      <protection hidden="1"/>
    </xf>
    <xf numFmtId="2" fontId="28" fillId="0" borderId="19" xfId="5" applyNumberFormat="1" applyFont="1" applyBorder="1" applyAlignment="1" applyProtection="1">
      <alignment horizontal="center" vertical="center"/>
      <protection hidden="1"/>
    </xf>
    <xf numFmtId="164" fontId="28" fillId="0" borderId="82" xfId="5" applyNumberFormat="1" applyFont="1" applyBorder="1" applyAlignment="1" applyProtection="1">
      <alignment horizontal="center" vertical="center"/>
      <protection hidden="1"/>
    </xf>
    <xf numFmtId="2" fontId="28" fillId="0" borderId="36" xfId="5" applyNumberFormat="1" applyFont="1" applyBorder="1" applyAlignment="1" applyProtection="1">
      <alignment horizontal="center" vertical="center"/>
      <protection hidden="1"/>
    </xf>
    <xf numFmtId="164" fontId="28" fillId="0" borderId="58" xfId="5" applyNumberFormat="1" applyFont="1" applyBorder="1" applyAlignment="1" applyProtection="1">
      <alignment horizontal="center" vertical="center"/>
      <protection hidden="1"/>
    </xf>
    <xf numFmtId="0" fontId="30" fillId="2" borderId="75" xfId="5" applyFont="1" applyFill="1" applyBorder="1" applyAlignment="1" applyProtection="1">
      <alignment horizontal="center" vertical="center"/>
      <protection hidden="1"/>
    </xf>
    <xf numFmtId="1" fontId="28" fillId="0" borderId="24" xfId="5" applyNumberFormat="1" applyFont="1" applyBorder="1" applyAlignment="1" applyProtection="1">
      <alignment horizontal="center" vertical="center"/>
      <protection hidden="1"/>
    </xf>
    <xf numFmtId="0" fontId="20" fillId="2" borderId="81" xfId="5" applyFont="1" applyFill="1" applyBorder="1" applyAlignment="1" applyProtection="1">
      <alignment vertical="top"/>
      <protection hidden="1"/>
    </xf>
    <xf numFmtId="0" fontId="20" fillId="2" borderId="81" xfId="5" applyFont="1" applyFill="1" applyBorder="1" applyAlignment="1" applyProtection="1">
      <alignment horizontal="center" vertical="top"/>
      <protection hidden="1"/>
    </xf>
    <xf numFmtId="0" fontId="20" fillId="2" borderId="43" xfId="5" applyFont="1" applyFill="1" applyBorder="1" applyAlignment="1" applyProtection="1">
      <alignment horizontal="center" vertical="top"/>
      <protection hidden="1"/>
    </xf>
    <xf numFmtId="0" fontId="28" fillId="0" borderId="11" xfId="0" applyFont="1" applyBorder="1" applyAlignment="1">
      <alignment horizontal="center" vertical="center"/>
    </xf>
    <xf numFmtId="0" fontId="20" fillId="2" borderId="46" xfId="5" applyFont="1" applyFill="1" applyBorder="1" applyAlignment="1" applyProtection="1">
      <alignment vertical="top"/>
      <protection hidden="1"/>
    </xf>
    <xf numFmtId="0" fontId="28" fillId="0" borderId="12" xfId="5" applyFont="1" applyBorder="1" applyAlignment="1" applyProtection="1">
      <alignment horizontal="center" vertical="center"/>
      <protection hidden="1"/>
    </xf>
    <xf numFmtId="2" fontId="28" fillId="0" borderId="65" xfId="5" applyNumberFormat="1" applyFont="1" applyBorder="1" applyAlignment="1" applyProtection="1">
      <alignment horizontal="center" vertical="center"/>
      <protection hidden="1"/>
    </xf>
    <xf numFmtId="165" fontId="28" fillId="0" borderId="19" xfId="5" applyNumberFormat="1" applyFont="1" applyBorder="1" applyAlignment="1" applyProtection="1">
      <alignment horizontal="center" vertical="center"/>
      <protection hidden="1"/>
    </xf>
    <xf numFmtId="0" fontId="20" fillId="0" borderId="84" xfId="5" applyFont="1" applyBorder="1" applyAlignment="1" applyProtection="1">
      <alignment horizontal="center"/>
      <protection hidden="1"/>
    </xf>
    <xf numFmtId="1" fontId="28" fillId="0" borderId="17" xfId="5" applyNumberFormat="1" applyFont="1" applyBorder="1" applyAlignment="1" applyProtection="1">
      <alignment horizontal="center" vertical="center"/>
      <protection hidden="1"/>
    </xf>
    <xf numFmtId="1" fontId="28" fillId="0" borderId="18" xfId="5" applyNumberFormat="1" applyFont="1" applyBorder="1" applyAlignment="1" applyProtection="1">
      <alignment horizontal="center" vertical="center"/>
      <protection hidden="1"/>
    </xf>
    <xf numFmtId="1" fontId="28" fillId="0" borderId="21" xfId="5" applyNumberFormat="1" applyFont="1" applyBorder="1" applyAlignment="1" applyProtection="1">
      <alignment horizontal="center" vertical="center"/>
      <protection hidden="1"/>
    </xf>
    <xf numFmtId="0" fontId="24" fillId="0" borderId="86" xfId="5" applyFont="1" applyBorder="1" applyAlignment="1" applyProtection="1">
      <alignment horizontal="right"/>
      <protection hidden="1"/>
    </xf>
    <xf numFmtId="0" fontId="20" fillId="0" borderId="87" xfId="5" applyFont="1" applyBorder="1" applyProtection="1">
      <protection hidden="1"/>
    </xf>
    <xf numFmtId="164" fontId="28" fillId="0" borderId="39" xfId="5" applyNumberFormat="1" applyFont="1" applyBorder="1" applyAlignment="1" applyProtection="1">
      <alignment horizontal="center" vertical="center"/>
      <protection hidden="1"/>
    </xf>
    <xf numFmtId="164" fontId="28" fillId="0" borderId="40" xfId="5" applyNumberFormat="1" applyFont="1" applyBorder="1" applyAlignment="1" applyProtection="1">
      <alignment horizontal="center" vertical="center"/>
      <protection hidden="1"/>
    </xf>
    <xf numFmtId="164" fontId="28" fillId="0" borderId="41" xfId="5" applyNumberFormat="1" applyFont="1" applyBorder="1" applyAlignment="1" applyProtection="1">
      <alignment horizontal="center" vertical="center"/>
      <protection hidden="1"/>
    </xf>
    <xf numFmtId="0" fontId="20" fillId="2" borderId="84" xfId="5" applyFont="1" applyFill="1" applyBorder="1" applyAlignment="1" applyProtection="1">
      <alignment horizontal="center" vertical="top"/>
      <protection hidden="1"/>
    </xf>
    <xf numFmtId="164" fontId="28" fillId="0" borderId="81" xfId="5" applyNumberFormat="1" applyFont="1" applyBorder="1" applyAlignment="1" applyProtection="1">
      <alignment horizontal="center" vertical="center"/>
      <protection hidden="1"/>
    </xf>
    <xf numFmtId="2" fontId="29" fillId="0" borderId="4" xfId="5" applyNumberFormat="1" applyFont="1" applyBorder="1" applyAlignment="1" applyProtection="1">
      <alignment horizontal="center" vertical="center" wrapText="1"/>
      <protection hidden="1"/>
    </xf>
    <xf numFmtId="2" fontId="29" fillId="0" borderId="10" xfId="5" applyNumberFormat="1" applyFont="1" applyBorder="1" applyAlignment="1" applyProtection="1">
      <alignment horizontal="center" vertical="center" wrapText="1"/>
      <protection hidden="1"/>
    </xf>
    <xf numFmtId="0" fontId="52" fillId="0" borderId="0" xfId="0" applyFont="1" applyAlignment="1">
      <alignment vertical="top" wrapText="1" shrinkToFit="1"/>
    </xf>
    <xf numFmtId="0" fontId="53" fillId="0" borderId="0" xfId="0" applyFont="1" applyAlignment="1">
      <alignment vertical="top" wrapText="1" shrinkToFit="1"/>
    </xf>
    <xf numFmtId="0" fontId="53" fillId="0" borderId="0" xfId="0" applyFont="1" applyAlignment="1">
      <alignment vertical="top"/>
    </xf>
    <xf numFmtId="0" fontId="20" fillId="2" borderId="7" xfId="0" applyFont="1" applyFill="1" applyBorder="1" applyAlignment="1">
      <alignment horizontal="center" vertical="center"/>
    </xf>
    <xf numFmtId="0" fontId="24" fillId="0" borderId="0" xfId="5" applyFont="1" applyAlignment="1" applyProtection="1">
      <alignment horizontal="left" vertical="center"/>
      <protection hidden="1"/>
    </xf>
    <xf numFmtId="0" fontId="24" fillId="0" borderId="53" xfId="5" applyFont="1" applyBorder="1" applyAlignment="1" applyProtection="1">
      <alignment horizontal="left" vertical="center"/>
      <protection hidden="1"/>
    </xf>
    <xf numFmtId="0" fontId="24" fillId="2" borderId="0" xfId="5" applyFont="1" applyFill="1" applyAlignment="1" applyProtection="1">
      <alignment horizontal="left"/>
      <protection hidden="1"/>
    </xf>
    <xf numFmtId="17" fontId="20" fillId="2" borderId="4" xfId="0" quotePrefix="1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14" fontId="0" fillId="0" borderId="4" xfId="0" applyNumberFormat="1" applyBorder="1"/>
    <xf numFmtId="167" fontId="54" fillId="15" borderId="4" xfId="0" applyNumberFormat="1" applyFont="1" applyFill="1" applyBorder="1"/>
    <xf numFmtId="0" fontId="28" fillId="0" borderId="76" xfId="5" applyFont="1" applyBorder="1" applyAlignment="1" applyProtection="1">
      <alignment horizontal="center" vertical="center"/>
      <protection hidden="1"/>
    </xf>
    <xf numFmtId="1" fontId="28" fillId="0" borderId="7" xfId="5" applyNumberFormat="1" applyFont="1" applyBorder="1" applyAlignment="1" applyProtection="1">
      <alignment horizontal="center" vertical="center"/>
      <protection hidden="1"/>
    </xf>
    <xf numFmtId="2" fontId="29" fillId="0" borderId="10" xfId="5" applyNumberFormat="1" applyFont="1" applyBorder="1" applyAlignment="1" applyProtection="1">
      <alignment horizontal="center" vertical="center"/>
      <protection hidden="1"/>
    </xf>
    <xf numFmtId="2" fontId="29" fillId="0" borderId="74" xfId="5" applyNumberFormat="1" applyFont="1" applyBorder="1" applyAlignment="1" applyProtection="1">
      <alignment horizontal="center" vertical="center"/>
      <protection hidden="1"/>
    </xf>
    <xf numFmtId="2" fontId="29" fillId="3" borderId="15" xfId="3" applyNumberFormat="1" applyFont="1" applyBorder="1" applyAlignment="1" applyProtection="1">
      <alignment horizontal="center" vertical="center"/>
      <protection hidden="1"/>
    </xf>
    <xf numFmtId="0" fontId="34" fillId="0" borderId="4" xfId="0" applyFont="1" applyBorder="1" applyAlignment="1">
      <alignment horizontal="center"/>
    </xf>
    <xf numFmtId="0" fontId="34" fillId="0" borderId="4" xfId="0" applyFont="1" applyBorder="1"/>
    <xf numFmtId="10" fontId="0" fillId="0" borderId="0" xfId="1" applyNumberFormat="1" applyFont="1"/>
    <xf numFmtId="10" fontId="6" fillId="2" borderId="4" xfId="1" applyNumberFormat="1" applyFont="1" applyFill="1" applyBorder="1" applyAlignment="1">
      <alignment horizontal="center"/>
    </xf>
    <xf numFmtId="0" fontId="29" fillId="0" borderId="4" xfId="0" applyFont="1" applyBorder="1" applyAlignment="1">
      <alignment horizontal="center" vertical="center" readingOrder="1"/>
    </xf>
    <xf numFmtId="0" fontId="29" fillId="0" borderId="7" xfId="0" applyFont="1" applyBorder="1" applyAlignment="1">
      <alignment horizontal="center" vertical="center" readingOrder="1"/>
    </xf>
    <xf numFmtId="0" fontId="6" fillId="2" borderId="4" xfId="0" applyFont="1" applyFill="1" applyBorder="1" applyAlignment="1">
      <alignment horizontal="center"/>
    </xf>
    <xf numFmtId="0" fontId="28" fillId="5" borderId="4" xfId="0" applyFont="1" applyFill="1" applyBorder="1"/>
    <xf numFmtId="0" fontId="28" fillId="5" borderId="4" xfId="0" applyFont="1" applyFill="1" applyBorder="1" applyAlignment="1">
      <alignment vertical="center"/>
    </xf>
    <xf numFmtId="0" fontId="28" fillId="5" borderId="4" xfId="0" applyFont="1" applyFill="1" applyBorder="1" applyAlignment="1">
      <alignment horizontal="left" vertical="center"/>
    </xf>
    <xf numFmtId="0" fontId="28" fillId="5" borderId="4" xfId="0" applyFont="1" applyFill="1" applyBorder="1" applyAlignment="1">
      <alignment horizontal="left"/>
    </xf>
    <xf numFmtId="0" fontId="28" fillId="5" borderId="7" xfId="0" applyFont="1" applyFill="1" applyBorder="1" applyAlignment="1">
      <alignment horizontal="left" vertical="center"/>
    </xf>
    <xf numFmtId="0" fontId="0" fillId="5" borderId="4" xfId="0" applyFill="1" applyBorder="1"/>
    <xf numFmtId="0" fontId="20" fillId="2" borderId="4" xfId="0" applyFont="1" applyFill="1" applyBorder="1" applyAlignment="1">
      <alignment horizontal="left" vertical="center"/>
    </xf>
    <xf numFmtId="0" fontId="0" fillId="0" borderId="0" xfId="0" applyAlignment="1">
      <alignment horizontal="right"/>
    </xf>
    <xf numFmtId="2" fontId="30" fillId="0" borderId="10" xfId="5" applyNumberFormat="1" applyFont="1" applyBorder="1" applyAlignment="1" applyProtection="1">
      <alignment horizontal="right" vertical="center" wrapText="1"/>
      <protection hidden="1"/>
    </xf>
    <xf numFmtId="2" fontId="30" fillId="0" borderId="4" xfId="5" applyNumberFormat="1" applyFont="1" applyBorder="1" applyAlignment="1" applyProtection="1">
      <alignment horizontal="right" vertical="center" wrapText="1"/>
      <protection hidden="1"/>
    </xf>
    <xf numFmtId="2" fontId="29" fillId="0" borderId="4" xfId="5" applyNumberFormat="1" applyFont="1" applyBorder="1" applyAlignment="1" applyProtection="1">
      <alignment horizontal="right" vertical="center"/>
      <protection hidden="1"/>
    </xf>
    <xf numFmtId="2" fontId="26" fillId="0" borderId="10" xfId="5" applyNumberFormat="1" applyFont="1" applyBorder="1" applyAlignment="1" applyProtection="1">
      <alignment horizontal="right" vertical="center" wrapText="1"/>
      <protection hidden="1"/>
    </xf>
    <xf numFmtId="0" fontId="30" fillId="0" borderId="4" xfId="7" applyFont="1" applyBorder="1" applyAlignment="1">
      <alignment horizontal="right" vertical="center" wrapText="1"/>
    </xf>
    <xf numFmtId="2" fontId="29" fillId="0" borderId="4" xfId="4" applyNumberFormat="1" applyFont="1" applyFill="1" applyBorder="1" applyAlignment="1">
      <alignment horizontal="right" vertical="center"/>
    </xf>
    <xf numFmtId="2" fontId="26" fillId="0" borderId="4" xfId="5" applyNumberFormat="1" applyFont="1" applyBorder="1" applyAlignment="1" applyProtection="1">
      <alignment horizontal="right" vertical="center" wrapText="1"/>
      <protection hidden="1"/>
    </xf>
    <xf numFmtId="166" fontId="29" fillId="0" borderId="4" xfId="5" applyNumberFormat="1" applyFont="1" applyBorder="1" applyAlignment="1" applyProtection="1">
      <alignment horizontal="right" vertical="center"/>
      <protection hidden="1"/>
    </xf>
    <xf numFmtId="168" fontId="29" fillId="0" borderId="4" xfId="5" applyNumberFormat="1" applyFont="1" applyBorder="1" applyAlignment="1" applyProtection="1">
      <alignment horizontal="right" vertical="center"/>
      <protection hidden="1"/>
    </xf>
    <xf numFmtId="2" fontId="26" fillId="0" borderId="7" xfId="5" applyNumberFormat="1" applyFont="1" applyBorder="1" applyAlignment="1" applyProtection="1">
      <alignment horizontal="right" vertical="center" wrapText="1"/>
      <protection hidden="1"/>
    </xf>
    <xf numFmtId="0" fontId="21" fillId="2" borderId="0" xfId="5" applyFont="1" applyFill="1" applyAlignment="1" applyProtection="1">
      <alignment horizontal="center" vertical="top"/>
      <protection hidden="1"/>
    </xf>
    <xf numFmtId="0" fontId="56" fillId="0" borderId="4" xfId="0" applyFont="1" applyBorder="1" applyAlignment="1">
      <alignment vertical="top"/>
    </xf>
    <xf numFmtId="0" fontId="57" fillId="0" borderId="4" xfId="0" applyFont="1" applyBorder="1" applyAlignment="1">
      <alignment horizontal="center" vertical="center"/>
    </xf>
    <xf numFmtId="2" fontId="26" fillId="0" borderId="4" xfId="5" applyNumberFormat="1" applyFont="1" applyBorder="1" applyAlignment="1" applyProtection="1">
      <alignment horizontal="center" vertical="center"/>
      <protection hidden="1"/>
    </xf>
    <xf numFmtId="0" fontId="59" fillId="0" borderId="4" xfId="0" applyFont="1" applyBorder="1" applyAlignment="1">
      <alignment vertical="center"/>
    </xf>
    <xf numFmtId="1" fontId="29" fillId="0" borderId="4" xfId="5" applyNumberFormat="1" applyFont="1" applyBorder="1" applyAlignment="1" applyProtection="1">
      <alignment horizontal="center" vertical="center"/>
      <protection hidden="1"/>
    </xf>
    <xf numFmtId="0" fontId="24" fillId="0" borderId="0" xfId="5" applyFont="1" applyAlignment="1" applyProtection="1">
      <alignment horizontal="center" vertical="center"/>
      <protection hidden="1"/>
    </xf>
    <xf numFmtId="0" fontId="24" fillId="0" borderId="0" xfId="5" applyFont="1" applyAlignment="1" applyProtection="1">
      <alignment vertical="center"/>
      <protection hidden="1"/>
    </xf>
    <xf numFmtId="0" fontId="20" fillId="0" borderId="0" xfId="5" applyFont="1" applyAlignment="1" applyProtection="1">
      <alignment vertical="center"/>
      <protection hidden="1"/>
    </xf>
    <xf numFmtId="2" fontId="20" fillId="0" borderId="0" xfId="5" applyNumberFormat="1" applyFont="1" applyAlignment="1" applyProtection="1">
      <alignment vertical="center"/>
      <protection hidden="1"/>
    </xf>
    <xf numFmtId="0" fontId="25" fillId="0" borderId="0" xfId="5" applyFont="1" applyAlignment="1" applyProtection="1">
      <alignment vertical="center"/>
      <protection hidden="1"/>
    </xf>
    <xf numFmtId="0" fontId="11" fillId="0" borderId="0" xfId="5" applyFont="1" applyAlignment="1" applyProtection="1">
      <alignment vertical="center"/>
      <protection hidden="1"/>
    </xf>
    <xf numFmtId="0" fontId="12" fillId="0" borderId="0" xfId="5" applyFont="1" applyAlignment="1" applyProtection="1">
      <alignment vertical="center"/>
      <protection hidden="1"/>
    </xf>
    <xf numFmtId="0" fontId="13" fillId="0" borderId="0" xfId="5" applyFont="1" applyAlignment="1" applyProtection="1">
      <alignment vertical="center"/>
      <protection hidden="1"/>
    </xf>
    <xf numFmtId="0" fontId="19" fillId="0" borderId="0" xfId="5" applyFont="1" applyAlignment="1" applyProtection="1">
      <alignment horizontal="left" vertical="center"/>
      <protection hidden="1"/>
    </xf>
    <xf numFmtId="0" fontId="24" fillId="0" borderId="0" xfId="5" applyFont="1" applyAlignment="1" applyProtection="1">
      <alignment horizontal="right" vertical="center"/>
      <protection hidden="1"/>
    </xf>
    <xf numFmtId="0" fontId="23" fillId="0" borderId="0" xfId="5" applyFont="1" applyAlignment="1" applyProtection="1">
      <alignment vertical="center"/>
      <protection hidden="1"/>
    </xf>
    <xf numFmtId="0" fontId="24" fillId="0" borderId="53" xfId="5" applyFont="1" applyBorder="1" applyAlignment="1" applyProtection="1">
      <alignment vertical="center"/>
      <protection hidden="1"/>
    </xf>
    <xf numFmtId="0" fontId="14" fillId="0" borderId="0" xfId="5" applyFont="1" applyAlignment="1" applyProtection="1">
      <alignment vertical="center"/>
      <protection hidden="1"/>
    </xf>
    <xf numFmtId="2" fontId="14" fillId="0" borderId="0" xfId="5" applyNumberFormat="1" applyFont="1" applyAlignment="1" applyProtection="1">
      <alignment vertical="center"/>
      <protection hidden="1"/>
    </xf>
    <xf numFmtId="2" fontId="14" fillId="0" borderId="0" xfId="5" applyNumberFormat="1" applyFont="1" applyAlignment="1" applyProtection="1">
      <alignment horizontal="center" vertical="center"/>
      <protection hidden="1"/>
    </xf>
    <xf numFmtId="0" fontId="17" fillId="0" borderId="0" xfId="5" applyFont="1" applyAlignment="1" applyProtection="1">
      <alignment vertical="center"/>
      <protection hidden="1"/>
    </xf>
    <xf numFmtId="2" fontId="18" fillId="0" borderId="0" xfId="5" applyNumberFormat="1" applyFont="1" applyAlignment="1" applyProtection="1">
      <alignment vertical="center"/>
      <protection hidden="1"/>
    </xf>
    <xf numFmtId="9" fontId="14" fillId="0" borderId="0" xfId="5" applyNumberFormat="1" applyFont="1" applyAlignment="1" applyProtection="1">
      <alignment horizontal="left" vertical="center"/>
      <protection hidden="1"/>
    </xf>
    <xf numFmtId="2" fontId="62" fillId="0" borderId="0" xfId="5" applyNumberFormat="1" applyFont="1" applyAlignment="1" applyProtection="1">
      <alignment horizontal="center" vertical="center"/>
      <protection hidden="1"/>
    </xf>
    <xf numFmtId="2" fontId="20" fillId="0" borderId="0" xfId="5" applyNumberFormat="1" applyFont="1" applyAlignment="1" applyProtection="1">
      <alignment horizontal="center" vertical="center"/>
      <protection hidden="1"/>
    </xf>
    <xf numFmtId="0" fontId="21" fillId="0" borderId="0" xfId="5" applyFont="1" applyAlignment="1" applyProtection="1">
      <alignment vertical="center"/>
      <protection hidden="1"/>
    </xf>
    <xf numFmtId="164" fontId="28" fillId="0" borderId="4" xfId="0" applyNumberFormat="1" applyFont="1" applyBorder="1" applyAlignment="1">
      <alignment horizontal="center" vertical="center"/>
    </xf>
    <xf numFmtId="164" fontId="28" fillId="0" borderId="4" xfId="5" applyNumberFormat="1" applyFont="1" applyBorder="1" applyAlignment="1" applyProtection="1">
      <alignment horizontal="center" vertical="center"/>
      <protection hidden="1"/>
    </xf>
    <xf numFmtId="2" fontId="11" fillId="0" borderId="0" xfId="5" applyNumberFormat="1" applyFont="1" applyAlignment="1" applyProtection="1">
      <alignment vertical="center"/>
      <protection hidden="1"/>
    </xf>
    <xf numFmtId="0" fontId="15" fillId="0" borderId="0" xfId="5" applyFont="1" applyAlignment="1" applyProtection="1">
      <alignment vertical="center"/>
      <protection hidden="1"/>
    </xf>
    <xf numFmtId="0" fontId="16" fillId="0" borderId="0" xfId="5" applyFont="1" applyAlignment="1" applyProtection="1">
      <alignment vertical="center"/>
      <protection hidden="1"/>
    </xf>
    <xf numFmtId="0" fontId="24" fillId="0" borderId="57" xfId="5" applyFont="1" applyBorder="1" applyAlignment="1" applyProtection="1">
      <alignment vertical="center"/>
      <protection hidden="1"/>
    </xf>
    <xf numFmtId="0" fontId="31" fillId="0" borderId="0" xfId="5" applyFont="1" applyAlignment="1" applyProtection="1">
      <alignment vertical="center"/>
      <protection hidden="1"/>
    </xf>
    <xf numFmtId="0" fontId="22" fillId="0" borderId="0" xfId="2" applyFont="1" applyFill="1" applyAlignment="1" applyProtection="1">
      <alignment horizontal="center" vertical="center"/>
    </xf>
    <xf numFmtId="3" fontId="29" fillId="0" borderId="4" xfId="3" applyNumberFormat="1" applyFont="1" applyFill="1" applyBorder="1" applyAlignment="1">
      <alignment horizontal="center" vertical="center"/>
    </xf>
    <xf numFmtId="0" fontId="30" fillId="0" borderId="4" xfId="5" applyFont="1" applyBorder="1" applyAlignment="1" applyProtection="1">
      <alignment horizontal="center" vertical="center" wrapText="1"/>
      <protection hidden="1"/>
    </xf>
    <xf numFmtId="0" fontId="30" fillId="0" borderId="4" xfId="5" applyFont="1" applyBorder="1" applyAlignment="1" applyProtection="1">
      <alignment horizontal="center" vertical="center"/>
      <protection hidden="1"/>
    </xf>
    <xf numFmtId="0" fontId="20" fillId="0" borderId="4" xfId="5" applyFont="1" applyBorder="1" applyAlignment="1" applyProtection="1">
      <alignment horizontal="center" vertical="center"/>
      <protection hidden="1"/>
    </xf>
    <xf numFmtId="4" fontId="29" fillId="0" borderId="4" xfId="3" applyNumberFormat="1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2" fontId="28" fillId="0" borderId="4" xfId="5" applyNumberFormat="1" applyFont="1" applyBorder="1" applyAlignment="1" applyProtection="1">
      <alignment horizontal="center" vertical="center"/>
      <protection hidden="1"/>
    </xf>
    <xf numFmtId="0" fontId="11" fillId="0" borderId="4" xfId="5" applyFont="1" applyBorder="1" applyAlignment="1" applyProtection="1">
      <alignment vertical="center"/>
      <protection hidden="1"/>
    </xf>
    <xf numFmtId="2" fontId="30" fillId="0" borderId="1" xfId="5" applyNumberFormat="1" applyFont="1" applyBorder="1" applyAlignment="1" applyProtection="1">
      <alignment horizontal="center" vertical="center" wrapText="1"/>
      <protection hidden="1"/>
    </xf>
    <xf numFmtId="2" fontId="40" fillId="0" borderId="4" xfId="5" applyNumberFormat="1" applyFont="1" applyBorder="1" applyAlignment="1" applyProtection="1">
      <alignment horizontal="center" vertical="center"/>
      <protection hidden="1"/>
    </xf>
    <xf numFmtId="1" fontId="28" fillId="0" borderId="4" xfId="5" quotePrefix="1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0" fillId="2" borderId="4" xfId="5" applyFont="1" applyFill="1" applyBorder="1" applyAlignment="1" applyProtection="1">
      <alignment horizontal="center" vertical="center" wrapText="1"/>
      <protection hidden="1"/>
    </xf>
    <xf numFmtId="0" fontId="30" fillId="2" borderId="4" xfId="5" applyFont="1" applyFill="1" applyBorder="1" applyAlignment="1" applyProtection="1">
      <alignment horizontal="center" vertical="center"/>
      <protection hidden="1"/>
    </xf>
    <xf numFmtId="164" fontId="28" fillId="2" borderId="4" xfId="0" applyNumberFormat="1" applyFont="1" applyFill="1" applyBorder="1" applyAlignment="1">
      <alignment horizontal="center" vertical="center"/>
    </xf>
    <xf numFmtId="2" fontId="40" fillId="2" borderId="4" xfId="5" applyNumberFormat="1" applyFont="1" applyFill="1" applyBorder="1" applyAlignment="1" applyProtection="1">
      <alignment horizontal="center"/>
      <protection hidden="1"/>
    </xf>
    <xf numFmtId="0" fontId="24" fillId="2" borderId="4" xfId="5" applyFont="1" applyFill="1" applyBorder="1" applyAlignment="1" applyProtection="1">
      <alignment horizontal="center"/>
      <protection hidden="1"/>
    </xf>
    <xf numFmtId="166" fontId="29" fillId="5" borderId="4" xfId="5" applyNumberFormat="1" applyFont="1" applyFill="1" applyBorder="1" applyAlignment="1" applyProtection="1">
      <alignment horizontal="right" vertical="center"/>
      <protection hidden="1"/>
    </xf>
    <xf numFmtId="168" fontId="29" fillId="5" borderId="4" xfId="5" applyNumberFormat="1" applyFont="1" applyFill="1" applyBorder="1" applyAlignment="1" applyProtection="1">
      <alignment horizontal="right" vertical="center"/>
      <protection hidden="1"/>
    </xf>
    <xf numFmtId="0" fontId="28" fillId="0" borderId="43" xfId="5" applyFont="1" applyBorder="1" applyAlignment="1" applyProtection="1">
      <alignment horizontal="center" vertical="center"/>
      <protection hidden="1"/>
    </xf>
    <xf numFmtId="1" fontId="28" fillId="0" borderId="48" xfId="5" applyNumberFormat="1" applyFont="1" applyBorder="1" applyAlignment="1" applyProtection="1">
      <alignment horizontal="center" vertical="center"/>
      <protection hidden="1"/>
    </xf>
    <xf numFmtId="4" fontId="29" fillId="3" borderId="7" xfId="3" applyNumberFormat="1" applyFont="1" applyBorder="1" applyAlignment="1">
      <alignment horizontal="center" vertical="center"/>
    </xf>
    <xf numFmtId="4" fontId="29" fillId="3" borderId="11" xfId="3" applyNumberFormat="1" applyFont="1" applyBorder="1" applyAlignment="1">
      <alignment horizontal="center" vertical="center"/>
    </xf>
    <xf numFmtId="4" fontId="29" fillId="3" borderId="51" xfId="3" applyNumberFormat="1" applyFont="1" applyBorder="1" applyAlignment="1">
      <alignment horizontal="center" vertical="center"/>
    </xf>
    <xf numFmtId="4" fontId="29" fillId="3" borderId="10" xfId="3" applyNumberFormat="1" applyFont="1" applyBorder="1" applyAlignment="1">
      <alignment horizontal="center" vertical="center"/>
    </xf>
    <xf numFmtId="0" fontId="19" fillId="2" borderId="0" xfId="5" applyFont="1" applyFill="1" applyProtection="1">
      <protection hidden="1"/>
    </xf>
    <xf numFmtId="4" fontId="39" fillId="2" borderId="25" xfId="5" applyNumberFormat="1" applyFont="1" applyFill="1" applyBorder="1" applyAlignment="1">
      <alignment vertical="center"/>
    </xf>
    <xf numFmtId="4" fontId="39" fillId="2" borderId="26" xfId="5" applyNumberFormat="1" applyFont="1" applyFill="1" applyBorder="1" applyAlignment="1">
      <alignment vertical="center"/>
    </xf>
    <xf numFmtId="2" fontId="58" fillId="5" borderId="39" xfId="5" applyNumberFormat="1" applyFont="1" applyFill="1" applyBorder="1" applyAlignment="1" applyProtection="1">
      <alignment horizontal="center" vertical="center" wrapText="1"/>
      <protection hidden="1"/>
    </xf>
    <xf numFmtId="2" fontId="29" fillId="5" borderId="39" xfId="5" applyNumberFormat="1" applyFont="1" applyFill="1" applyBorder="1" applyAlignment="1" applyProtection="1">
      <alignment horizontal="center" vertical="center"/>
      <protection hidden="1"/>
    </xf>
    <xf numFmtId="2" fontId="34" fillId="5" borderId="39" xfId="0" applyNumberFormat="1" applyFont="1" applyFill="1" applyBorder="1" applyAlignment="1">
      <alignment horizontal="center" vertical="center"/>
    </xf>
    <xf numFmtId="2" fontId="29" fillId="5" borderId="40" xfId="5" applyNumberFormat="1" applyFont="1" applyFill="1" applyBorder="1" applyAlignment="1" applyProtection="1">
      <alignment horizontal="center" vertical="center"/>
      <protection hidden="1"/>
    </xf>
    <xf numFmtId="0" fontId="28" fillId="0" borderId="11" xfId="5" applyFont="1" applyBorder="1" applyAlignment="1" applyProtection="1">
      <alignment horizontal="center" vertical="center"/>
      <protection hidden="1"/>
    </xf>
    <xf numFmtId="0" fontId="35" fillId="0" borderId="0" xfId="5" applyFont="1" applyAlignment="1">
      <alignment horizontal="left" vertical="center" wrapText="1"/>
    </xf>
    <xf numFmtId="2" fontId="29" fillId="0" borderId="0" xfId="5" applyNumberFormat="1" applyFont="1" applyAlignment="1" applyProtection="1">
      <alignment horizontal="center" vertical="center"/>
      <protection hidden="1"/>
    </xf>
    <xf numFmtId="2" fontId="29" fillId="0" borderId="0" xfId="3" applyNumberFormat="1" applyFont="1" applyFill="1" applyBorder="1" applyAlignment="1" applyProtection="1">
      <alignment horizontal="center" vertical="center"/>
      <protection hidden="1"/>
    </xf>
    <xf numFmtId="1" fontId="29" fillId="0" borderId="0" xfId="3" applyNumberFormat="1" applyFont="1" applyFill="1" applyBorder="1" applyAlignment="1" applyProtection="1">
      <alignment horizontal="center" vertical="center"/>
      <protection hidden="1"/>
    </xf>
    <xf numFmtId="2" fontId="29" fillId="5" borderId="41" xfId="5" applyNumberFormat="1" applyFont="1" applyFill="1" applyBorder="1" applyAlignment="1" applyProtection="1">
      <alignment horizontal="center" vertical="center"/>
      <protection hidden="1"/>
    </xf>
    <xf numFmtId="1" fontId="29" fillId="3" borderId="63" xfId="3" applyNumberFormat="1" applyFont="1" applyBorder="1" applyAlignment="1" applyProtection="1">
      <alignment horizontal="center" vertical="center"/>
      <protection hidden="1"/>
    </xf>
    <xf numFmtId="1" fontId="29" fillId="3" borderId="75" xfId="3" applyNumberFormat="1" applyFont="1" applyBorder="1" applyAlignment="1" applyProtection="1">
      <alignment horizontal="center" vertical="center"/>
      <protection hidden="1"/>
    </xf>
    <xf numFmtId="2" fontId="58" fillId="5" borderId="71" xfId="5" applyNumberFormat="1" applyFont="1" applyFill="1" applyBorder="1" applyAlignment="1" applyProtection="1">
      <alignment horizontal="center" vertical="center" wrapText="1"/>
      <protection hidden="1"/>
    </xf>
    <xf numFmtId="0" fontId="64" fillId="2" borderId="0" xfId="0" applyFont="1" applyFill="1"/>
    <xf numFmtId="0" fontId="64" fillId="2" borderId="9" xfId="0" applyFont="1" applyFill="1" applyBorder="1"/>
    <xf numFmtId="2" fontId="29" fillId="5" borderId="71" xfId="5" applyNumberFormat="1" applyFont="1" applyFill="1" applyBorder="1" applyAlignment="1" applyProtection="1">
      <alignment horizontal="center" vertical="center"/>
      <protection hidden="1"/>
    </xf>
    <xf numFmtId="3" fontId="29" fillId="3" borderId="37" xfId="3" applyNumberFormat="1" applyFont="1" applyBorder="1" applyAlignment="1">
      <alignment horizontal="center" vertical="center"/>
    </xf>
    <xf numFmtId="3" fontId="29" fillId="3" borderId="3" xfId="3" applyNumberFormat="1" applyFont="1" applyBorder="1" applyAlignment="1">
      <alignment horizontal="center" vertical="center"/>
    </xf>
    <xf numFmtId="3" fontId="29" fillId="3" borderId="38" xfId="3" applyNumberFormat="1" applyFont="1" applyBorder="1" applyAlignment="1">
      <alignment horizontal="center" vertical="center"/>
    </xf>
    <xf numFmtId="4" fontId="29" fillId="3" borderId="39" xfId="3" applyNumberFormat="1" applyFont="1" applyBorder="1" applyAlignment="1">
      <alignment horizontal="center" vertical="center"/>
    </xf>
    <xf numFmtId="4" fontId="29" fillId="3" borderId="40" xfId="3" applyNumberFormat="1" applyFont="1" applyBorder="1" applyAlignment="1">
      <alignment horizontal="center" vertical="center"/>
    </xf>
    <xf numFmtId="4" fontId="29" fillId="3" borderId="41" xfId="3" applyNumberFormat="1" applyFont="1" applyBorder="1" applyAlignment="1">
      <alignment horizontal="center" vertical="center"/>
    </xf>
    <xf numFmtId="4" fontId="29" fillId="3" borderId="64" xfId="3" applyNumberFormat="1" applyFont="1" applyBorder="1" applyAlignment="1">
      <alignment horizontal="center" vertical="center"/>
    </xf>
    <xf numFmtId="2" fontId="34" fillId="5" borderId="64" xfId="0" applyNumberFormat="1" applyFont="1" applyFill="1" applyBorder="1" applyAlignment="1">
      <alignment horizontal="center" vertical="center"/>
    </xf>
    <xf numFmtId="2" fontId="34" fillId="5" borderId="40" xfId="0" applyNumberFormat="1" applyFont="1" applyFill="1" applyBorder="1" applyAlignment="1">
      <alignment horizontal="center" vertical="center"/>
    </xf>
    <xf numFmtId="2" fontId="34" fillId="5" borderId="41" xfId="0" applyNumberFormat="1" applyFont="1" applyFill="1" applyBorder="1" applyAlignment="1">
      <alignment horizontal="center" vertical="center"/>
    </xf>
    <xf numFmtId="2" fontId="34" fillId="5" borderId="71" xfId="0" applyNumberFormat="1" applyFont="1" applyFill="1" applyBorder="1" applyAlignment="1">
      <alignment horizontal="center" vertical="center"/>
    </xf>
    <xf numFmtId="2" fontId="34" fillId="5" borderId="43" xfId="0" applyNumberFormat="1" applyFont="1" applyFill="1" applyBorder="1" applyAlignment="1">
      <alignment horizontal="center" vertical="center"/>
    </xf>
    <xf numFmtId="2" fontId="34" fillId="5" borderId="42" xfId="0" applyNumberFormat="1" applyFont="1" applyFill="1" applyBorder="1" applyAlignment="1">
      <alignment horizontal="center" vertical="center"/>
    </xf>
    <xf numFmtId="4" fontId="29" fillId="3" borderId="37" xfId="3" applyNumberFormat="1" applyFont="1" applyBorder="1" applyAlignment="1">
      <alignment horizontal="center" vertical="center"/>
    </xf>
    <xf numFmtId="4" fontId="29" fillId="3" borderId="3" xfId="3" applyNumberFormat="1" applyFont="1" applyBorder="1" applyAlignment="1">
      <alignment horizontal="center" vertical="center"/>
    </xf>
    <xf numFmtId="4" fontId="29" fillId="3" borderId="38" xfId="3" applyNumberFormat="1" applyFont="1" applyBorder="1" applyAlignment="1">
      <alignment horizontal="center" vertical="center"/>
    </xf>
    <xf numFmtId="4" fontId="29" fillId="3" borderId="71" xfId="3" applyNumberFormat="1" applyFont="1" applyBorder="1" applyAlignment="1">
      <alignment horizontal="center" vertical="center"/>
    </xf>
    <xf numFmtId="4" fontId="29" fillId="3" borderId="27" xfId="3" applyNumberFormat="1" applyFont="1" applyBorder="1" applyAlignment="1">
      <alignment horizontal="center" vertical="center"/>
    </xf>
    <xf numFmtId="4" fontId="29" fillId="3" borderId="81" xfId="3" applyNumberFormat="1" applyFont="1" applyBorder="1" applyAlignment="1">
      <alignment horizontal="center" vertical="center"/>
    </xf>
    <xf numFmtId="4" fontId="29" fillId="3" borderId="43" xfId="3" applyNumberFormat="1" applyFont="1" applyBorder="1" applyAlignment="1">
      <alignment horizontal="center" vertical="center"/>
    </xf>
    <xf numFmtId="4" fontId="29" fillId="3" borderId="88" xfId="3" applyNumberFormat="1" applyFont="1" applyBorder="1" applyAlignment="1">
      <alignment horizontal="center" vertical="center"/>
    </xf>
    <xf numFmtId="2" fontId="34" fillId="5" borderId="73" xfId="0" applyNumberFormat="1" applyFont="1" applyFill="1" applyBorder="1" applyAlignment="1">
      <alignment horizontal="center" vertical="center"/>
    </xf>
    <xf numFmtId="2" fontId="34" fillId="5" borderId="61" xfId="0" applyNumberFormat="1" applyFont="1" applyFill="1" applyBorder="1" applyAlignment="1">
      <alignment horizontal="center" vertical="center"/>
    </xf>
    <xf numFmtId="2" fontId="34" fillId="5" borderId="74" xfId="0" applyNumberFormat="1" applyFont="1" applyFill="1" applyBorder="1" applyAlignment="1">
      <alignment horizontal="center" vertical="center"/>
    </xf>
    <xf numFmtId="4" fontId="29" fillId="3" borderId="72" xfId="3" applyNumberFormat="1" applyFont="1" applyBorder="1" applyAlignment="1">
      <alignment horizontal="center" vertical="center"/>
    </xf>
    <xf numFmtId="4" fontId="29" fillId="3" borderId="62" xfId="3" applyNumberFormat="1" applyFont="1" applyBorder="1" applyAlignment="1">
      <alignment horizontal="center" vertical="center"/>
    </xf>
    <xf numFmtId="4" fontId="29" fillId="3" borderId="76" xfId="3" applyNumberFormat="1" applyFont="1" applyBorder="1" applyAlignment="1">
      <alignment horizontal="center" vertical="center"/>
    </xf>
    <xf numFmtId="2" fontId="58" fillId="5" borderId="73" xfId="5" applyNumberFormat="1" applyFont="1" applyFill="1" applyBorder="1" applyAlignment="1" applyProtection="1">
      <alignment horizontal="center" vertical="center" wrapText="1"/>
      <protection hidden="1"/>
    </xf>
    <xf numFmtId="2" fontId="58" fillId="5" borderId="74" xfId="5" applyNumberFormat="1" applyFont="1" applyFill="1" applyBorder="1" applyAlignment="1" applyProtection="1">
      <alignment horizontal="center" vertical="center" wrapText="1"/>
      <protection hidden="1"/>
    </xf>
    <xf numFmtId="2" fontId="34" fillId="5" borderId="45" xfId="0" applyNumberFormat="1" applyFont="1" applyFill="1" applyBorder="1" applyAlignment="1">
      <alignment horizontal="center" vertical="center"/>
    </xf>
    <xf numFmtId="2" fontId="34" fillId="5" borderId="84" xfId="0" applyNumberFormat="1" applyFont="1" applyFill="1" applyBorder="1" applyAlignment="1">
      <alignment horizontal="center" vertical="center"/>
    </xf>
    <xf numFmtId="2" fontId="34" fillId="5" borderId="46" xfId="0" applyNumberFormat="1" applyFont="1" applyFill="1" applyBorder="1" applyAlignment="1">
      <alignment horizontal="center" vertical="center"/>
    </xf>
    <xf numFmtId="4" fontId="29" fillId="3" borderId="34" xfId="3" applyNumberFormat="1" applyFont="1" applyBorder="1" applyAlignment="1">
      <alignment horizontal="center" vertical="center"/>
    </xf>
    <xf numFmtId="4" fontId="29" fillId="3" borderId="85" xfId="3" applyNumberFormat="1" applyFont="1" applyBorder="1" applyAlignment="1">
      <alignment horizontal="center" vertical="center"/>
    </xf>
    <xf numFmtId="4" fontId="29" fillId="3" borderId="35" xfId="3" applyNumberFormat="1" applyFont="1" applyBorder="1" applyAlignment="1">
      <alignment horizontal="center" vertical="center"/>
    </xf>
    <xf numFmtId="4" fontId="29" fillId="3" borderId="42" xfId="3" applyNumberFormat="1" applyFont="1" applyBorder="1" applyAlignment="1">
      <alignment horizontal="center" vertical="center"/>
    </xf>
    <xf numFmtId="4" fontId="29" fillId="3" borderId="44" xfId="3" applyNumberFormat="1" applyFont="1" applyBorder="1" applyAlignment="1">
      <alignment horizontal="center" vertical="center"/>
    </xf>
    <xf numFmtId="0" fontId="11" fillId="0" borderId="84" xfId="5" applyFont="1" applyBorder="1" applyProtection="1">
      <protection hidden="1"/>
    </xf>
    <xf numFmtId="0" fontId="11" fillId="0" borderId="2" xfId="5" applyFont="1" applyBorder="1" applyProtection="1">
      <protection hidden="1"/>
    </xf>
    <xf numFmtId="0" fontId="32" fillId="0" borderId="89" xfId="8" applyBorder="1" applyAlignment="1">
      <alignment vertical="center" wrapText="1"/>
    </xf>
    <xf numFmtId="0" fontId="32" fillId="0" borderId="37" xfId="8" applyBorder="1" applyAlignment="1">
      <alignment vertical="center" wrapText="1"/>
    </xf>
    <xf numFmtId="0" fontId="32" fillId="0" borderId="3" xfId="8" applyBorder="1" applyAlignment="1">
      <alignment vertical="center" wrapText="1"/>
    </xf>
    <xf numFmtId="0" fontId="32" fillId="0" borderId="38" xfId="8" applyBorder="1" applyAlignment="1">
      <alignment vertical="center" wrapText="1"/>
    </xf>
    <xf numFmtId="0" fontId="32" fillId="0" borderId="80" xfId="8" applyBorder="1" applyAlignment="1">
      <alignment vertical="center" wrapText="1"/>
    </xf>
    <xf numFmtId="0" fontId="32" fillId="0" borderId="81" xfId="8" applyBorder="1" applyAlignment="1">
      <alignment vertical="center" wrapText="1"/>
    </xf>
    <xf numFmtId="0" fontId="32" fillId="0" borderId="39" xfId="8" applyBorder="1" applyAlignment="1">
      <alignment vertical="center" wrapText="1"/>
    </xf>
    <xf numFmtId="0" fontId="32" fillId="0" borderId="40" xfId="8" applyBorder="1" applyAlignment="1">
      <alignment vertical="center" wrapText="1"/>
    </xf>
    <xf numFmtId="0" fontId="32" fillId="0" borderId="41" xfId="8" applyBorder="1" applyAlignment="1">
      <alignment vertical="center" wrapText="1"/>
    </xf>
    <xf numFmtId="0" fontId="32" fillId="0" borderId="44" xfId="8" applyBorder="1" applyAlignment="1">
      <alignment vertical="center" wrapText="1"/>
    </xf>
    <xf numFmtId="0" fontId="35" fillId="0" borderId="81" xfId="5" applyFont="1" applyBorder="1"/>
    <xf numFmtId="0" fontId="28" fillId="0" borderId="25" xfId="5" applyFont="1" applyBorder="1" applyAlignment="1" applyProtection="1">
      <alignment horizontal="center" vertical="center"/>
      <protection hidden="1"/>
    </xf>
    <xf numFmtId="1" fontId="28" fillId="0" borderId="88" xfId="5" applyNumberFormat="1" applyFont="1" applyBorder="1" applyAlignment="1" applyProtection="1">
      <alignment horizontal="center" vertical="center"/>
      <protection hidden="1"/>
    </xf>
    <xf numFmtId="1" fontId="29" fillId="3" borderId="90" xfId="3" applyNumberFormat="1" applyFont="1" applyBorder="1" applyAlignment="1" applyProtection="1">
      <alignment horizontal="center" vertical="center"/>
      <protection hidden="1"/>
    </xf>
    <xf numFmtId="2" fontId="29" fillId="3" borderId="26" xfId="3" applyNumberFormat="1" applyFont="1" applyBorder="1" applyAlignment="1" applyProtection="1">
      <alignment horizontal="center" vertical="center"/>
      <protection hidden="1"/>
    </xf>
    <xf numFmtId="0" fontId="35" fillId="0" borderId="43" xfId="5" applyFont="1" applyBorder="1"/>
    <xf numFmtId="0" fontId="28" fillId="0" borderId="47" xfId="5" applyFont="1" applyBorder="1" applyAlignment="1" applyProtection="1">
      <alignment horizontal="center" vertical="center"/>
      <protection hidden="1"/>
    </xf>
    <xf numFmtId="1" fontId="28" fillId="0" borderId="22" xfId="5" applyNumberFormat="1" applyFont="1" applyBorder="1" applyAlignment="1" applyProtection="1">
      <alignment horizontal="center" vertical="center"/>
      <protection hidden="1"/>
    </xf>
    <xf numFmtId="1" fontId="29" fillId="3" borderId="78" xfId="3" applyNumberFormat="1" applyFont="1" applyBorder="1" applyAlignment="1" applyProtection="1">
      <alignment horizontal="center" vertical="center"/>
      <protection hidden="1"/>
    </xf>
    <xf numFmtId="2" fontId="29" fillId="3" borderId="49" xfId="3" applyNumberFormat="1" applyFont="1" applyBorder="1" applyAlignment="1" applyProtection="1">
      <alignment horizontal="center" vertical="center"/>
      <protection hidden="1"/>
    </xf>
    <xf numFmtId="0" fontId="35" fillId="0" borderId="44" xfId="5" applyFont="1" applyBorder="1"/>
    <xf numFmtId="0" fontId="28" fillId="0" borderId="51" xfId="5" applyFont="1" applyBorder="1" applyAlignment="1" applyProtection="1">
      <alignment horizontal="center" vertical="center"/>
      <protection hidden="1"/>
    </xf>
    <xf numFmtId="1" fontId="28" fillId="0" borderId="23" xfId="5" applyNumberFormat="1" applyFont="1" applyBorder="1" applyAlignment="1" applyProtection="1">
      <alignment horizontal="center" vertical="center"/>
      <protection hidden="1"/>
    </xf>
    <xf numFmtId="1" fontId="29" fillId="3" borderId="79" xfId="3" applyNumberFormat="1" applyFont="1" applyBorder="1" applyAlignment="1" applyProtection="1">
      <alignment horizontal="center" vertical="center"/>
      <protection hidden="1"/>
    </xf>
    <xf numFmtId="2" fontId="29" fillId="3" borderId="52" xfId="3" applyNumberFormat="1" applyFont="1" applyBorder="1" applyAlignment="1" applyProtection="1">
      <alignment horizontal="center" vertical="center"/>
      <protection hidden="1"/>
    </xf>
    <xf numFmtId="2" fontId="58" fillId="5" borderId="67" xfId="5" applyNumberFormat="1" applyFont="1" applyFill="1" applyBorder="1" applyAlignment="1" applyProtection="1">
      <alignment horizontal="center" vertical="center" wrapText="1"/>
      <protection hidden="1"/>
    </xf>
    <xf numFmtId="2" fontId="34" fillId="5" borderId="84" xfId="5" applyNumberFormat="1" applyFont="1" applyFill="1" applyBorder="1" applyAlignment="1" applyProtection="1">
      <alignment horizontal="center" vertical="center"/>
      <protection hidden="1"/>
    </xf>
    <xf numFmtId="2" fontId="34" fillId="5" borderId="81" xfId="3" applyNumberFormat="1" applyFont="1" applyFill="1" applyBorder="1" applyAlignment="1" applyProtection="1">
      <alignment horizontal="center" vertical="center"/>
      <protection hidden="1"/>
    </xf>
    <xf numFmtId="2" fontId="34" fillId="5" borderId="45" xfId="5" applyNumberFormat="1" applyFont="1" applyFill="1" applyBorder="1" applyAlignment="1" applyProtection="1">
      <alignment horizontal="center" vertical="center"/>
      <protection hidden="1"/>
    </xf>
    <xf numFmtId="2" fontId="34" fillId="5" borderId="73" xfId="5" applyNumberFormat="1" applyFont="1" applyFill="1" applyBorder="1" applyAlignment="1" applyProtection="1">
      <alignment horizontal="center" vertical="center"/>
      <protection hidden="1"/>
    </xf>
    <xf numFmtId="2" fontId="34" fillId="5" borderId="74" xfId="5" applyNumberFormat="1" applyFont="1" applyFill="1" applyBorder="1" applyAlignment="1" applyProtection="1">
      <alignment horizontal="center" vertical="center"/>
      <protection hidden="1"/>
    </xf>
    <xf numFmtId="2" fontId="34" fillId="5" borderId="46" xfId="5" applyNumberFormat="1" applyFont="1" applyFill="1" applyBorder="1" applyAlignment="1" applyProtection="1">
      <alignment horizontal="center" vertical="center"/>
      <protection hidden="1"/>
    </xf>
    <xf numFmtId="2" fontId="34" fillId="5" borderId="43" xfId="3" applyNumberFormat="1" applyFont="1" applyFill="1" applyBorder="1" applyAlignment="1" applyProtection="1">
      <alignment horizontal="center" vertical="center"/>
      <protection hidden="1"/>
    </xf>
    <xf numFmtId="2" fontId="34" fillId="5" borderId="39" xfId="3" applyNumberFormat="1" applyFont="1" applyFill="1" applyBorder="1" applyAlignment="1" applyProtection="1">
      <alignment horizontal="center" vertical="center"/>
      <protection hidden="1"/>
    </xf>
    <xf numFmtId="2" fontId="34" fillId="5" borderId="41" xfId="3" applyNumberFormat="1" applyFont="1" applyFill="1" applyBorder="1" applyAlignment="1" applyProtection="1">
      <alignment horizontal="center" vertical="center"/>
      <protection hidden="1"/>
    </xf>
    <xf numFmtId="2" fontId="34" fillId="5" borderId="44" xfId="3" applyNumberFormat="1" applyFont="1" applyFill="1" applyBorder="1" applyAlignment="1" applyProtection="1">
      <alignment horizontal="center" vertical="center"/>
      <protection hidden="1"/>
    </xf>
    <xf numFmtId="0" fontId="1" fillId="0" borderId="64" xfId="5" applyBorder="1"/>
    <xf numFmtId="0" fontId="29" fillId="0" borderId="64" xfId="0" applyFont="1" applyBorder="1" applyAlignment="1">
      <alignment horizontal="center" vertical="center" readingOrder="1"/>
    </xf>
    <xf numFmtId="1" fontId="28" fillId="0" borderId="10" xfId="5" applyNumberFormat="1" applyFont="1" applyBorder="1" applyAlignment="1" applyProtection="1">
      <alignment horizontal="center" vertical="center"/>
      <protection hidden="1"/>
    </xf>
    <xf numFmtId="0" fontId="1" fillId="0" borderId="81" xfId="5" applyBorder="1"/>
    <xf numFmtId="0" fontId="29" fillId="0" borderId="24" xfId="0" applyFont="1" applyBorder="1" applyAlignment="1">
      <alignment horizontal="center" vertical="center" readingOrder="1"/>
    </xf>
    <xf numFmtId="0" fontId="29" fillId="0" borderId="81" xfId="5" applyFont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2" fontId="29" fillId="5" borderId="81" xfId="5" applyNumberFormat="1" applyFont="1" applyFill="1" applyBorder="1" applyAlignment="1" applyProtection="1">
      <alignment horizontal="center" vertical="center"/>
      <protection hidden="1"/>
    </xf>
    <xf numFmtId="4" fontId="29" fillId="5" borderId="90" xfId="3" applyNumberFormat="1" applyFont="1" applyFill="1" applyBorder="1" applyAlignment="1">
      <alignment horizontal="center" vertical="center"/>
    </xf>
    <xf numFmtId="0" fontId="29" fillId="0" borderId="81" xfId="0" applyFont="1" applyBorder="1" applyAlignment="1">
      <alignment horizontal="center" vertical="center" readingOrder="1"/>
    </xf>
    <xf numFmtId="1" fontId="28" fillId="0" borderId="25" xfId="5" applyNumberFormat="1" applyFont="1" applyBorder="1" applyAlignment="1" applyProtection="1">
      <alignment horizontal="center" vertical="center"/>
      <protection hidden="1"/>
    </xf>
    <xf numFmtId="0" fontId="11" fillId="2" borderId="81" xfId="5" applyFont="1" applyFill="1" applyBorder="1" applyProtection="1">
      <protection hidden="1"/>
    </xf>
    <xf numFmtId="0" fontId="1" fillId="0" borderId="44" xfId="5" applyBorder="1"/>
    <xf numFmtId="0" fontId="29" fillId="0" borderId="31" xfId="0" applyFont="1" applyBorder="1" applyAlignment="1">
      <alignment horizontal="center" vertical="center" readingOrder="1"/>
    </xf>
    <xf numFmtId="0" fontId="29" fillId="0" borderId="44" xfId="5" applyFont="1" applyBorder="1" applyAlignment="1">
      <alignment horizontal="center" vertical="center"/>
    </xf>
    <xf numFmtId="0" fontId="11" fillId="2" borderId="42" xfId="5" applyFont="1" applyFill="1" applyBorder="1" applyProtection="1">
      <protection hidden="1"/>
    </xf>
    <xf numFmtId="0" fontId="29" fillId="0" borderId="42" xfId="0" applyFont="1" applyBorder="1" applyAlignment="1">
      <alignment horizontal="center" vertical="center" readingOrder="1"/>
    </xf>
    <xf numFmtId="1" fontId="28" fillId="0" borderId="11" xfId="5" applyNumberFormat="1" applyFont="1" applyBorder="1" applyAlignment="1" applyProtection="1">
      <alignment horizontal="center" vertical="center"/>
      <protection hidden="1"/>
    </xf>
    <xf numFmtId="0" fontId="29" fillId="0" borderId="71" xfId="0" applyFont="1" applyBorder="1" applyAlignment="1">
      <alignment horizontal="center" vertical="center" readingOrder="1"/>
    </xf>
    <xf numFmtId="0" fontId="29" fillId="0" borderId="41" xfId="0" applyFont="1" applyBorder="1" applyAlignment="1">
      <alignment horizontal="center" vertical="center" readingOrder="1"/>
    </xf>
    <xf numFmtId="1" fontId="28" fillId="0" borderId="16" xfId="5" applyNumberFormat="1" applyFont="1" applyBorder="1" applyAlignment="1" applyProtection="1">
      <alignment horizontal="center" vertical="center"/>
      <protection hidden="1"/>
    </xf>
    <xf numFmtId="0" fontId="26" fillId="0" borderId="27" xfId="2" applyFont="1" applyFill="1" applyBorder="1" applyAlignment="1" applyProtection="1">
      <alignment horizontal="center" vertical="center" wrapText="1"/>
    </xf>
    <xf numFmtId="0" fontId="26" fillId="0" borderId="72" xfId="2" applyFont="1" applyFill="1" applyBorder="1" applyAlignment="1" applyProtection="1">
      <alignment horizontal="center" vertical="center" wrapText="1"/>
    </xf>
    <xf numFmtId="0" fontId="26" fillId="0" borderId="5" xfId="2" applyFont="1" applyFill="1" applyBorder="1" applyAlignment="1" applyProtection="1">
      <alignment horizontal="center" vertical="center" wrapText="1"/>
    </xf>
    <xf numFmtId="0" fontId="26" fillId="0" borderId="68" xfId="2" applyFont="1" applyFill="1" applyBorder="1" applyAlignment="1" applyProtection="1">
      <alignment horizontal="center" vertical="center" wrapText="1"/>
    </xf>
    <xf numFmtId="0" fontId="44" fillId="0" borderId="4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0" fontId="44" fillId="0" borderId="18" xfId="0" applyFont="1" applyBorder="1" applyAlignment="1">
      <alignment horizontal="center" vertical="center"/>
    </xf>
    <xf numFmtId="4" fontId="29" fillId="3" borderId="36" xfId="3" applyNumberFormat="1" applyFont="1" applyBorder="1" applyAlignment="1">
      <alignment horizontal="center" vertical="center"/>
    </xf>
    <xf numFmtId="4" fontId="29" fillId="3" borderId="82" xfId="3" applyNumberFormat="1" applyFont="1" applyBorder="1" applyAlignment="1">
      <alignment horizontal="center" vertical="center"/>
    </xf>
    <xf numFmtId="4" fontId="29" fillId="3" borderId="31" xfId="3" applyNumberFormat="1" applyFont="1" applyBorder="1" applyAlignment="1">
      <alignment horizontal="center" vertical="center"/>
    </xf>
    <xf numFmtId="4" fontId="29" fillId="3" borderId="7" xfId="3" applyNumberFormat="1" applyFont="1" applyBorder="1" applyAlignment="1">
      <alignment horizontal="center" vertical="center"/>
    </xf>
    <xf numFmtId="4" fontId="29" fillId="3" borderId="11" xfId="3" applyNumberFormat="1" applyFont="1" applyBorder="1" applyAlignment="1">
      <alignment horizontal="center" vertical="center"/>
    </xf>
    <xf numFmtId="4" fontId="29" fillId="3" borderId="51" xfId="3" applyNumberFormat="1" applyFont="1" applyBorder="1" applyAlignment="1">
      <alignment horizontal="center" vertical="center"/>
    </xf>
    <xf numFmtId="4" fontId="29" fillId="3" borderId="58" xfId="3" applyNumberFormat="1" applyFont="1" applyBorder="1" applyAlignment="1">
      <alignment horizontal="center" vertical="center"/>
    </xf>
    <xf numFmtId="4" fontId="29" fillId="3" borderId="50" xfId="3" applyNumberFormat="1" applyFont="1" applyBorder="1" applyAlignment="1">
      <alignment horizontal="center" vertical="center"/>
    </xf>
    <xf numFmtId="4" fontId="29" fillId="3" borderId="52" xfId="3" applyNumberFormat="1" applyFont="1" applyBorder="1" applyAlignment="1">
      <alignment horizontal="center" vertical="center"/>
    </xf>
    <xf numFmtId="2" fontId="29" fillId="0" borderId="68" xfId="4" applyNumberFormat="1" applyFont="1" applyFill="1" applyBorder="1" applyAlignment="1">
      <alignment horizontal="center" vertical="center"/>
    </xf>
    <xf numFmtId="2" fontId="29" fillId="0" borderId="30" xfId="4" applyNumberFormat="1" applyFont="1" applyFill="1" applyBorder="1" applyAlignment="1">
      <alignment horizontal="center" vertical="center"/>
    </xf>
    <xf numFmtId="2" fontId="29" fillId="0" borderId="35" xfId="4" applyNumberFormat="1" applyFont="1" applyFill="1" applyBorder="1" applyAlignment="1">
      <alignment horizontal="center" vertical="center"/>
    </xf>
    <xf numFmtId="0" fontId="34" fillId="6" borderId="42" xfId="5" applyFont="1" applyFill="1" applyBorder="1" applyAlignment="1" applyProtection="1">
      <alignment horizontal="center" vertical="center"/>
      <protection locked="0"/>
    </xf>
    <xf numFmtId="0" fontId="34" fillId="6" borderId="44" xfId="5" applyFont="1" applyFill="1" applyBorder="1" applyAlignment="1" applyProtection="1">
      <alignment horizontal="center" vertical="center"/>
      <protection locked="0"/>
    </xf>
    <xf numFmtId="1" fontId="44" fillId="0" borderId="14" xfId="0" applyNumberFormat="1" applyFont="1" applyBorder="1" applyAlignment="1">
      <alignment horizontal="center" vertical="center"/>
    </xf>
    <xf numFmtId="1" fontId="44" fillId="0" borderId="15" xfId="0" applyNumberFormat="1" applyFont="1" applyBorder="1" applyAlignment="1">
      <alignment horizontal="center" vertical="center"/>
    </xf>
    <xf numFmtId="0" fontId="19" fillId="2" borderId="0" xfId="5" applyFont="1" applyFill="1" applyAlignment="1" applyProtection="1">
      <alignment horizontal="left"/>
      <protection hidden="1"/>
    </xf>
    <xf numFmtId="0" fontId="22" fillId="2" borderId="0" xfId="2" applyFont="1" applyFill="1" applyAlignment="1" applyProtection="1">
      <alignment horizontal="center"/>
    </xf>
    <xf numFmtId="2" fontId="22" fillId="2" borderId="0" xfId="2" applyNumberFormat="1" applyFont="1" applyFill="1" applyAlignment="1" applyProtection="1">
      <alignment horizontal="center"/>
      <protection hidden="1"/>
    </xf>
    <xf numFmtId="0" fontId="33" fillId="6" borderId="0" xfId="5" applyFont="1" applyFill="1" applyAlignment="1" applyProtection="1">
      <alignment horizontal="center" vertical="center"/>
      <protection locked="0"/>
    </xf>
    <xf numFmtId="4" fontId="39" fillId="0" borderId="22" xfId="5" applyNumberFormat="1" applyFont="1" applyBorder="1" applyAlignment="1">
      <alignment horizontal="center" vertical="center"/>
    </xf>
    <xf numFmtId="4" fontId="39" fillId="0" borderId="34" xfId="5" applyNumberFormat="1" applyFont="1" applyBorder="1" applyAlignment="1">
      <alignment horizontal="center" vertical="center"/>
    </xf>
    <xf numFmtId="0" fontId="26" fillId="0" borderId="73" xfId="2" applyFont="1" applyFill="1" applyBorder="1" applyAlignment="1" applyProtection="1">
      <alignment horizontal="center" vertical="center" wrapText="1"/>
    </xf>
    <xf numFmtId="0" fontId="26" fillId="0" borderId="74" xfId="2" applyFont="1" applyFill="1" applyBorder="1" applyAlignment="1" applyProtection="1">
      <alignment horizontal="center" vertical="center" wrapText="1"/>
    </xf>
    <xf numFmtId="0" fontId="26" fillId="0" borderId="39" xfId="2" applyFont="1" applyFill="1" applyBorder="1" applyAlignment="1" applyProtection="1">
      <alignment horizontal="center" vertical="center" wrapText="1"/>
    </xf>
    <xf numFmtId="0" fontId="26" fillId="0" borderId="41" xfId="2" applyFont="1" applyFill="1" applyBorder="1" applyAlignment="1" applyProtection="1">
      <alignment horizontal="center" vertical="center" wrapText="1"/>
    </xf>
    <xf numFmtId="2" fontId="26" fillId="3" borderId="47" xfId="3" applyNumberFormat="1" applyFont="1" applyBorder="1" applyAlignment="1" applyProtection="1">
      <alignment horizontal="center" vertical="center" wrapText="1"/>
      <protection hidden="1"/>
    </xf>
    <xf numFmtId="2" fontId="26" fillId="3" borderId="51" xfId="3" applyNumberFormat="1" applyFont="1" applyBorder="1" applyAlignment="1" applyProtection="1">
      <alignment horizontal="center" vertical="center" wrapText="1"/>
      <protection hidden="1"/>
    </xf>
    <xf numFmtId="2" fontId="26" fillId="3" borderId="49" xfId="3" applyNumberFormat="1" applyFont="1" applyBorder="1" applyAlignment="1" applyProtection="1">
      <alignment horizontal="center" vertical="center" wrapText="1"/>
      <protection hidden="1"/>
    </xf>
    <xf numFmtId="2" fontId="26" fillId="3" borderId="52" xfId="3" applyNumberFormat="1" applyFont="1" applyBorder="1" applyAlignment="1" applyProtection="1">
      <alignment horizontal="center" vertical="center" wrapText="1"/>
      <protection hidden="1"/>
    </xf>
    <xf numFmtId="0" fontId="44" fillId="0" borderId="71" xfId="0" applyFont="1" applyBorder="1" applyAlignment="1">
      <alignment horizontal="center" vertical="center"/>
    </xf>
    <xf numFmtId="0" fontId="44" fillId="0" borderId="42" xfId="0" applyFont="1" applyBorder="1" applyAlignment="1">
      <alignment horizontal="center" vertical="center"/>
    </xf>
    <xf numFmtId="0" fontId="44" fillId="0" borderId="44" xfId="0" applyFont="1" applyBorder="1" applyAlignment="1">
      <alignment horizontal="center" vertical="center"/>
    </xf>
    <xf numFmtId="0" fontId="44" fillId="0" borderId="67" xfId="0" applyFont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 wrapText="1"/>
    </xf>
    <xf numFmtId="0" fontId="44" fillId="0" borderId="46" xfId="0" applyFont="1" applyBorder="1" applyAlignment="1">
      <alignment horizontal="center" vertical="center" wrapText="1"/>
    </xf>
    <xf numFmtId="0" fontId="3" fillId="2" borderId="8" xfId="0" applyFont="1" applyFill="1" applyBorder="1" applyAlignment="1" applyProtection="1">
      <alignment horizontal="center"/>
      <protection hidden="1"/>
    </xf>
    <xf numFmtId="0" fontId="3" fillId="2" borderId="0" xfId="0" applyFont="1" applyFill="1" applyAlignment="1" applyProtection="1">
      <alignment horizontal="center"/>
      <protection hidden="1"/>
    </xf>
    <xf numFmtId="0" fontId="3" fillId="2" borderId="9" xfId="0" applyFont="1" applyFill="1" applyBorder="1" applyAlignment="1" applyProtection="1">
      <alignment horizontal="center"/>
      <protection hidden="1"/>
    </xf>
    <xf numFmtId="0" fontId="4" fillId="2" borderId="8" xfId="0" applyFont="1" applyFill="1" applyBorder="1" applyAlignment="1" applyProtection="1">
      <alignment horizontal="center" wrapText="1"/>
      <protection hidden="1"/>
    </xf>
    <xf numFmtId="0" fontId="4" fillId="2" borderId="0" xfId="0" applyFont="1" applyFill="1" applyAlignment="1" applyProtection="1">
      <alignment horizontal="center" wrapText="1"/>
      <protection hidden="1"/>
    </xf>
    <xf numFmtId="0" fontId="4" fillId="2" borderId="9" xfId="0" applyFont="1" applyFill="1" applyBorder="1" applyAlignment="1" applyProtection="1">
      <alignment horizontal="center" wrapText="1"/>
      <protection hidden="1"/>
    </xf>
    <xf numFmtId="0" fontId="5" fillId="2" borderId="8" xfId="0" applyFont="1" applyFill="1" applyBorder="1" applyAlignment="1" applyProtection="1">
      <alignment horizontal="center"/>
      <protection hidden="1"/>
    </xf>
    <xf numFmtId="0" fontId="5" fillId="2" borderId="0" xfId="0" applyFont="1" applyFill="1" applyAlignment="1" applyProtection="1">
      <alignment horizontal="center"/>
      <protection hidden="1"/>
    </xf>
    <xf numFmtId="0" fontId="5" fillId="2" borderId="9" xfId="0" applyFont="1" applyFill="1" applyBorder="1" applyAlignment="1" applyProtection="1">
      <alignment horizontal="center"/>
      <protection hidden="1"/>
    </xf>
    <xf numFmtId="0" fontId="9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4" fillId="16" borderId="4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47" fillId="2" borderId="2" xfId="2" applyFont="1" applyFill="1" applyBorder="1" applyAlignment="1" applyProtection="1">
      <alignment horizontal="left"/>
    </xf>
    <xf numFmtId="0" fontId="47" fillId="2" borderId="80" xfId="2" applyFont="1" applyFill="1" applyBorder="1" applyAlignment="1" applyProtection="1">
      <alignment horizontal="left"/>
    </xf>
    <xf numFmtId="0" fontId="47" fillId="2" borderId="12" xfId="2" applyFont="1" applyFill="1" applyBorder="1" applyAlignment="1" applyProtection="1">
      <alignment horizontal="left"/>
    </xf>
    <xf numFmtId="0" fontId="63" fillId="2" borderId="8" xfId="2" applyFont="1" applyFill="1" applyBorder="1" applyAlignment="1" applyProtection="1">
      <alignment horizontal="left"/>
    </xf>
    <xf numFmtId="0" fontId="63" fillId="2" borderId="0" xfId="2" applyFont="1" applyFill="1" applyBorder="1" applyAlignment="1" applyProtection="1">
      <alignment horizontal="left"/>
    </xf>
    <xf numFmtId="0" fontId="63" fillId="2" borderId="9" xfId="2" applyFont="1" applyFill="1" applyBorder="1" applyAlignment="1" applyProtection="1">
      <alignment horizontal="left"/>
    </xf>
    <xf numFmtId="0" fontId="60" fillId="0" borderId="0" xfId="5" applyFont="1" applyAlignment="1" applyProtection="1">
      <alignment horizontal="left" vertical="center"/>
      <protection hidden="1"/>
    </xf>
    <xf numFmtId="0" fontId="61" fillId="0" borderId="0" xfId="5" applyFont="1" applyAlignment="1" applyProtection="1">
      <alignment horizontal="left" vertical="center"/>
      <protection hidden="1"/>
    </xf>
    <xf numFmtId="4" fontId="39" fillId="0" borderId="4" xfId="5" applyNumberFormat="1" applyFont="1" applyBorder="1" applyAlignment="1">
      <alignment horizontal="center" vertical="center"/>
    </xf>
    <xf numFmtId="2" fontId="26" fillId="0" borderId="4" xfId="5" applyNumberFormat="1" applyFont="1" applyBorder="1" applyAlignment="1" applyProtection="1">
      <alignment horizontal="center" vertical="center"/>
      <protection hidden="1"/>
    </xf>
    <xf numFmtId="2" fontId="26" fillId="0" borderId="4" xfId="3" applyNumberFormat="1" applyFont="1" applyFill="1" applyBorder="1" applyAlignment="1" applyProtection="1">
      <alignment horizontal="center" vertical="center" wrapText="1"/>
      <protection hidden="1"/>
    </xf>
    <xf numFmtId="0" fontId="28" fillId="0" borderId="4" xfId="5" applyFont="1" applyBorder="1" applyAlignment="1" applyProtection="1">
      <alignment horizontal="left" vertical="center" wrapText="1"/>
      <protection hidden="1"/>
    </xf>
    <xf numFmtId="0" fontId="25" fillId="0" borderId="4" xfId="5" applyFont="1" applyBorder="1" applyAlignment="1" applyProtection="1">
      <alignment horizontal="center" vertical="center"/>
      <protection hidden="1"/>
    </xf>
    <xf numFmtId="0" fontId="11" fillId="0" borderId="4" xfId="5" applyFont="1" applyBorder="1" applyAlignment="1" applyProtection="1">
      <alignment horizontal="center" vertical="center"/>
      <protection hidden="1"/>
    </xf>
    <xf numFmtId="0" fontId="28" fillId="0" borderId="4" xfId="0" applyFont="1" applyBorder="1" applyAlignment="1">
      <alignment horizontal="center" vertical="center"/>
    </xf>
    <xf numFmtId="1" fontId="28" fillId="0" borderId="4" xfId="5" applyNumberFormat="1" applyFont="1" applyBorder="1" applyAlignment="1" applyProtection="1">
      <alignment horizontal="center" vertical="center"/>
      <protection hidden="1"/>
    </xf>
    <xf numFmtId="164" fontId="28" fillId="0" borderId="4" xfId="5" applyNumberFormat="1" applyFont="1" applyBorder="1" applyAlignment="1" applyProtection="1">
      <alignment horizontal="center" vertical="center"/>
      <protection hidden="1"/>
    </xf>
    <xf numFmtId="2" fontId="29" fillId="0" borderId="4" xfId="5" applyNumberFormat="1" applyFont="1" applyBorder="1" applyAlignment="1" applyProtection="1">
      <alignment horizontal="center" vertical="center"/>
      <protection hidden="1"/>
    </xf>
    <xf numFmtId="4" fontId="29" fillId="0" borderId="7" xfId="3" applyNumberFormat="1" applyFont="1" applyFill="1" applyBorder="1" applyAlignment="1">
      <alignment horizontal="center" vertical="center"/>
    </xf>
    <xf numFmtId="4" fontId="29" fillId="0" borderId="10" xfId="3" applyNumberFormat="1" applyFont="1" applyFill="1" applyBorder="1" applyAlignment="1">
      <alignment horizontal="center" vertical="center"/>
    </xf>
    <xf numFmtId="3" fontId="29" fillId="0" borderId="4" xfId="3" applyNumberFormat="1" applyFont="1" applyFill="1" applyBorder="1" applyAlignment="1">
      <alignment horizontal="center" vertical="center"/>
    </xf>
    <xf numFmtId="4" fontId="29" fillId="0" borderId="4" xfId="3" applyNumberFormat="1" applyFont="1" applyFill="1" applyBorder="1" applyAlignment="1">
      <alignment horizontal="center" vertical="center"/>
    </xf>
    <xf numFmtId="4" fontId="29" fillId="0" borderId="11" xfId="3" applyNumberFormat="1" applyFont="1" applyFill="1" applyBorder="1" applyAlignment="1">
      <alignment horizontal="center" vertical="center"/>
    </xf>
    <xf numFmtId="164" fontId="28" fillId="0" borderId="4" xfId="0" applyNumberFormat="1" applyFont="1" applyBorder="1" applyAlignment="1">
      <alignment horizontal="center" vertical="center"/>
    </xf>
    <xf numFmtId="0" fontId="28" fillId="0" borderId="4" xfId="5" applyFont="1" applyBorder="1" applyAlignment="1" applyProtection="1">
      <alignment horizontal="center" vertical="center"/>
      <protection hidden="1"/>
    </xf>
    <xf numFmtId="0" fontId="25" fillId="0" borderId="7" xfId="5" applyFont="1" applyBorder="1" applyAlignment="1" applyProtection="1">
      <alignment horizontal="center" vertical="center"/>
      <protection hidden="1"/>
    </xf>
    <xf numFmtId="0" fontId="25" fillId="0" borderId="10" xfId="5" applyFont="1" applyBorder="1" applyAlignment="1" applyProtection="1">
      <alignment horizontal="center" vertical="center"/>
      <protection hidden="1"/>
    </xf>
    <xf numFmtId="0" fontId="20" fillId="0" borderId="4" xfId="5" applyFont="1" applyBorder="1" applyAlignment="1" applyProtection="1">
      <alignment horizontal="center" vertical="center"/>
      <protection hidden="1"/>
    </xf>
    <xf numFmtId="1" fontId="28" fillId="0" borderId="4" xfId="5" quotePrefix="1" applyNumberFormat="1" applyFont="1" applyBorder="1" applyAlignment="1" applyProtection="1">
      <alignment horizontal="center" vertical="center"/>
      <protection hidden="1"/>
    </xf>
    <xf numFmtId="0" fontId="30" fillId="0" borderId="4" xfId="5" applyFont="1" applyBorder="1" applyAlignment="1" applyProtection="1">
      <alignment horizontal="center" vertical="center" wrapText="1"/>
      <protection hidden="1"/>
    </xf>
    <xf numFmtId="0" fontId="11" fillId="2" borderId="43" xfId="5" applyFont="1" applyFill="1" applyBorder="1" applyAlignment="1" applyProtection="1">
      <alignment horizontal="center"/>
      <protection hidden="1"/>
    </xf>
    <xf numFmtId="0" fontId="11" fillId="2" borderId="42" xfId="5" applyFont="1" applyFill="1" applyBorder="1" applyAlignment="1" applyProtection="1">
      <alignment horizontal="center"/>
      <protection hidden="1"/>
    </xf>
    <xf numFmtId="0" fontId="11" fillId="2" borderId="44" xfId="5" applyFont="1" applyFill="1" applyBorder="1" applyAlignment="1" applyProtection="1">
      <alignment horizontal="center"/>
      <protection hidden="1"/>
    </xf>
    <xf numFmtId="0" fontId="28" fillId="0" borderId="19" xfId="5" applyFont="1" applyBorder="1" applyAlignment="1" applyProtection="1">
      <alignment horizontal="left" vertical="center" wrapText="1"/>
      <protection hidden="1"/>
    </xf>
    <xf numFmtId="0" fontId="28" fillId="0" borderId="21" xfId="5" applyFont="1" applyBorder="1" applyAlignment="1" applyProtection="1">
      <alignment horizontal="left" vertical="center" wrapText="1"/>
      <protection hidden="1"/>
    </xf>
    <xf numFmtId="0" fontId="28" fillId="0" borderId="14" xfId="5" applyFont="1" applyBorder="1" applyAlignment="1" applyProtection="1">
      <alignment horizontal="left" vertical="center" wrapText="1"/>
      <protection hidden="1"/>
    </xf>
    <xf numFmtId="0" fontId="28" fillId="0" borderId="17" xfId="5" applyFont="1" applyBorder="1" applyAlignment="1" applyProtection="1">
      <alignment horizontal="left" vertical="center" wrapText="1"/>
      <protection hidden="1"/>
    </xf>
    <xf numFmtId="0" fontId="28" fillId="0" borderId="15" xfId="5" applyFont="1" applyBorder="1" applyAlignment="1" applyProtection="1">
      <alignment horizontal="left" vertical="center" wrapText="1"/>
      <protection hidden="1"/>
    </xf>
    <xf numFmtId="0" fontId="28" fillId="0" borderId="18" xfId="5" applyFont="1" applyBorder="1" applyAlignment="1" applyProtection="1">
      <alignment horizontal="left" vertical="center" wrapText="1"/>
      <protection hidden="1"/>
    </xf>
    <xf numFmtId="0" fontId="25" fillId="2" borderId="39" xfId="5" applyFont="1" applyFill="1" applyBorder="1" applyAlignment="1" applyProtection="1">
      <alignment horizontal="center" vertical="center"/>
      <protection hidden="1"/>
    </xf>
    <xf numFmtId="0" fontId="25" fillId="2" borderId="40" xfId="5" applyFont="1" applyFill="1" applyBorder="1" applyAlignment="1" applyProtection="1">
      <alignment horizontal="center" vertical="center"/>
      <protection hidden="1"/>
    </xf>
    <xf numFmtId="0" fontId="25" fillId="2" borderId="41" xfId="5" applyFont="1" applyFill="1" applyBorder="1" applyAlignment="1" applyProtection="1">
      <alignment horizontal="center" vertical="center"/>
      <protection hidden="1"/>
    </xf>
    <xf numFmtId="0" fontId="11" fillId="2" borderId="39" xfId="5" applyFont="1" applyFill="1" applyBorder="1" applyAlignment="1" applyProtection="1">
      <alignment horizontal="center"/>
      <protection hidden="1"/>
    </xf>
    <xf numFmtId="0" fontId="11" fillId="2" borderId="40" xfId="5" applyFont="1" applyFill="1" applyBorder="1" applyAlignment="1" applyProtection="1">
      <alignment horizontal="center"/>
      <protection hidden="1"/>
    </xf>
    <xf numFmtId="0" fontId="11" fillId="2" borderId="41" xfId="5" applyFont="1" applyFill="1" applyBorder="1" applyAlignment="1" applyProtection="1">
      <alignment horizontal="center"/>
      <protection hidden="1"/>
    </xf>
    <xf numFmtId="0" fontId="20" fillId="0" borderId="43" xfId="5" applyFont="1" applyBorder="1" applyAlignment="1" applyProtection="1">
      <alignment horizontal="center"/>
      <protection hidden="1"/>
    </xf>
    <xf numFmtId="0" fontId="20" fillId="0" borderId="42" xfId="5" applyFont="1" applyBorder="1" applyAlignment="1" applyProtection="1">
      <alignment horizontal="center"/>
      <protection hidden="1"/>
    </xf>
    <xf numFmtId="0" fontId="20" fillId="0" borderId="44" xfId="5" applyFont="1" applyBorder="1" applyAlignment="1" applyProtection="1">
      <alignment horizontal="center"/>
      <protection hidden="1"/>
    </xf>
    <xf numFmtId="0" fontId="28" fillId="0" borderId="32" xfId="5" applyFont="1" applyBorder="1" applyAlignment="1" applyProtection="1">
      <alignment horizontal="center" vertical="center" wrapText="1"/>
      <protection hidden="1"/>
    </xf>
    <xf numFmtId="0" fontId="28" fillId="0" borderId="0" xfId="5" applyFont="1" applyAlignment="1" applyProtection="1">
      <alignment horizontal="center" vertical="center" wrapText="1"/>
      <protection hidden="1"/>
    </xf>
    <xf numFmtId="0" fontId="28" fillId="0" borderId="33" xfId="5" applyFont="1" applyBorder="1" applyAlignment="1" applyProtection="1">
      <alignment horizontal="center" vertical="center" wrapText="1"/>
      <protection hidden="1"/>
    </xf>
    <xf numFmtId="0" fontId="20" fillId="0" borderId="39" xfId="5" applyFont="1" applyBorder="1" applyAlignment="1" applyProtection="1">
      <alignment horizontal="center"/>
      <protection hidden="1"/>
    </xf>
    <xf numFmtId="0" fontId="20" fillId="0" borderId="40" xfId="5" applyFont="1" applyBorder="1" applyAlignment="1" applyProtection="1">
      <alignment horizontal="center"/>
      <protection hidden="1"/>
    </xf>
    <xf numFmtId="0" fontId="20" fillId="0" borderId="41" xfId="5" applyFont="1" applyBorder="1" applyAlignment="1" applyProtection="1">
      <alignment horizontal="center"/>
      <protection hidden="1"/>
    </xf>
    <xf numFmtId="0" fontId="11" fillId="0" borderId="39" xfId="5" applyFont="1" applyBorder="1" applyAlignment="1" applyProtection="1">
      <alignment horizontal="center"/>
      <protection hidden="1"/>
    </xf>
    <xf numFmtId="0" fontId="11" fillId="0" borderId="40" xfId="5" applyFont="1" applyBorder="1" applyAlignment="1" applyProtection="1">
      <alignment horizontal="center"/>
      <protection hidden="1"/>
    </xf>
    <xf numFmtId="0" fontId="11" fillId="0" borderId="41" xfId="5" applyFont="1" applyBorder="1" applyAlignment="1" applyProtection="1">
      <alignment horizontal="center"/>
      <protection hidden="1"/>
    </xf>
    <xf numFmtId="0" fontId="28" fillId="0" borderId="45" xfId="5" applyFont="1" applyBorder="1" applyAlignment="1" applyProtection="1">
      <alignment horizontal="center" vertical="center" wrapText="1"/>
      <protection hidden="1"/>
    </xf>
    <xf numFmtId="0" fontId="28" fillId="0" borderId="34" xfId="5" applyFont="1" applyBorder="1" applyAlignment="1" applyProtection="1">
      <alignment horizontal="center" vertical="center" wrapText="1"/>
      <protection hidden="1"/>
    </xf>
    <xf numFmtId="0" fontId="28" fillId="0" borderId="29" xfId="5" applyFont="1" applyBorder="1" applyAlignment="1" applyProtection="1">
      <alignment horizontal="center" vertical="center" wrapText="1"/>
      <protection hidden="1"/>
    </xf>
    <xf numFmtId="0" fontId="28" fillId="0" borderId="30" xfId="5" applyFont="1" applyBorder="1" applyAlignment="1" applyProtection="1">
      <alignment horizontal="center" vertical="center" wrapText="1"/>
      <protection hidden="1"/>
    </xf>
    <xf numFmtId="0" fontId="28" fillId="0" borderId="46" xfId="5" applyFont="1" applyBorder="1" applyAlignment="1" applyProtection="1">
      <alignment horizontal="center" vertical="center" wrapText="1"/>
      <protection hidden="1"/>
    </xf>
    <xf numFmtId="0" fontId="28" fillId="0" borderId="35" xfId="5" applyFont="1" applyBorder="1" applyAlignment="1" applyProtection="1">
      <alignment horizontal="center" vertical="center" wrapText="1"/>
      <protection hidden="1"/>
    </xf>
    <xf numFmtId="4" fontId="39" fillId="2" borderId="25" xfId="5" applyNumberFormat="1" applyFont="1" applyFill="1" applyBorder="1" applyAlignment="1">
      <alignment horizontal="center" vertical="center"/>
    </xf>
    <xf numFmtId="4" fontId="39" fillId="2" borderId="26" xfId="5" applyNumberFormat="1" applyFont="1" applyFill="1" applyBorder="1" applyAlignment="1">
      <alignment horizontal="center" vertical="center"/>
    </xf>
    <xf numFmtId="2" fontId="26" fillId="0" borderId="73" xfId="5" applyNumberFormat="1" applyFont="1" applyBorder="1" applyAlignment="1" applyProtection="1">
      <alignment horizontal="center" vertical="center"/>
      <protection hidden="1"/>
    </xf>
    <xf numFmtId="2" fontId="26" fillId="0" borderId="74" xfId="5" applyNumberFormat="1" applyFont="1" applyBorder="1" applyAlignment="1" applyProtection="1">
      <alignment horizontal="center" vertical="center"/>
      <protection hidden="1"/>
    </xf>
    <xf numFmtId="2" fontId="26" fillId="0" borderId="39" xfId="5" applyNumberFormat="1" applyFont="1" applyBorder="1" applyAlignment="1" applyProtection="1">
      <alignment horizontal="center" vertical="center"/>
      <protection hidden="1"/>
    </xf>
    <xf numFmtId="2" fontId="26" fillId="0" borderId="41" xfId="5" applyNumberFormat="1" applyFont="1" applyBorder="1" applyAlignment="1" applyProtection="1">
      <alignment horizontal="center" vertical="center"/>
      <protection hidden="1"/>
    </xf>
    <xf numFmtId="2" fontId="26" fillId="0" borderId="45" xfId="5" applyNumberFormat="1" applyFont="1" applyBorder="1" applyAlignment="1" applyProtection="1">
      <alignment horizontal="center" vertical="center"/>
      <protection hidden="1"/>
    </xf>
    <xf numFmtId="2" fontId="26" fillId="0" borderId="34" xfId="5" applyNumberFormat="1" applyFont="1" applyBorder="1" applyAlignment="1" applyProtection="1">
      <alignment horizontal="center" vertical="center"/>
      <protection hidden="1"/>
    </xf>
    <xf numFmtId="2" fontId="26" fillId="0" borderId="46" xfId="5" applyNumberFormat="1" applyFont="1" applyBorder="1" applyAlignment="1" applyProtection="1">
      <alignment horizontal="center" vertical="center"/>
      <protection hidden="1"/>
    </xf>
    <xf numFmtId="2" fontId="26" fillId="0" borderId="35" xfId="5" applyNumberFormat="1" applyFont="1" applyBorder="1" applyAlignment="1" applyProtection="1">
      <alignment horizontal="center" vertical="center"/>
      <protection hidden="1"/>
    </xf>
    <xf numFmtId="2" fontId="26" fillId="0" borderId="43" xfId="5" applyNumberFormat="1" applyFont="1" applyBorder="1" applyAlignment="1" applyProtection="1">
      <alignment horizontal="center" vertical="center"/>
      <protection hidden="1"/>
    </xf>
    <xf numFmtId="2" fontId="26" fillId="0" borderId="42" xfId="5" applyNumberFormat="1" applyFont="1" applyBorder="1" applyAlignment="1" applyProtection="1">
      <alignment horizontal="center" vertical="center"/>
      <protection hidden="1"/>
    </xf>
    <xf numFmtId="0" fontId="30" fillId="2" borderId="63" xfId="5" applyFont="1" applyFill="1" applyBorder="1" applyAlignment="1" applyProtection="1">
      <alignment horizontal="center" vertical="center"/>
      <protection hidden="1"/>
    </xf>
    <xf numFmtId="0" fontId="30" fillId="2" borderId="6" xfId="5" applyFont="1" applyFill="1" applyBorder="1" applyAlignment="1" applyProtection="1">
      <alignment horizontal="center" vertical="center"/>
      <protection hidden="1"/>
    </xf>
    <xf numFmtId="0" fontId="30" fillId="2" borderId="20" xfId="5" applyFont="1" applyFill="1" applyBorder="1" applyAlignment="1" applyProtection="1">
      <alignment horizontal="center" vertical="center" wrapText="1"/>
      <protection hidden="1"/>
    </xf>
    <xf numFmtId="0" fontId="30" fillId="2" borderId="7" xfId="5" applyFont="1" applyFill="1" applyBorder="1" applyAlignment="1" applyProtection="1">
      <alignment horizontal="center" vertical="center" wrapText="1"/>
      <protection hidden="1"/>
    </xf>
    <xf numFmtId="0" fontId="30" fillId="2" borderId="27" xfId="5" applyFont="1" applyFill="1" applyBorder="1" applyAlignment="1" applyProtection="1">
      <alignment horizontal="center" vertical="center" wrapText="1"/>
      <protection hidden="1"/>
    </xf>
    <xf numFmtId="0" fontId="30" fillId="2" borderId="5" xfId="5" applyFont="1" applyFill="1" applyBorder="1" applyAlignment="1" applyProtection="1">
      <alignment horizontal="center" vertical="center" wrapText="1"/>
      <protection hidden="1"/>
    </xf>
    <xf numFmtId="2" fontId="26" fillId="3" borderId="20" xfId="3" applyNumberFormat="1" applyFont="1" applyBorder="1" applyAlignment="1" applyProtection="1">
      <alignment horizontal="center" vertical="center" wrapText="1"/>
      <protection hidden="1"/>
    </xf>
    <xf numFmtId="2" fontId="26" fillId="3" borderId="7" xfId="3" applyNumberFormat="1" applyFont="1" applyBorder="1" applyAlignment="1" applyProtection="1">
      <alignment horizontal="center" vertical="center" wrapText="1"/>
      <protection hidden="1"/>
    </xf>
    <xf numFmtId="2" fontId="26" fillId="3" borderId="21" xfId="3" applyNumberFormat="1" applyFont="1" applyBorder="1" applyAlignment="1" applyProtection="1">
      <alignment horizontal="center" vertical="center" wrapText="1"/>
      <protection hidden="1"/>
    </xf>
    <xf numFmtId="2" fontId="26" fillId="3" borderId="58" xfId="3" applyNumberFormat="1" applyFont="1" applyBorder="1" applyAlignment="1" applyProtection="1">
      <alignment horizontal="center" vertical="center" wrapText="1"/>
      <protection hidden="1"/>
    </xf>
    <xf numFmtId="0" fontId="28" fillId="0" borderId="46" xfId="0" applyFont="1" applyBorder="1" applyAlignment="1">
      <alignment horizontal="left" vertical="center" wrapText="1"/>
    </xf>
    <xf numFmtId="0" fontId="28" fillId="0" borderId="35" xfId="0" applyFont="1" applyBorder="1" applyAlignment="1">
      <alignment horizontal="left" vertical="center" wrapText="1"/>
    </xf>
    <xf numFmtId="0" fontId="28" fillId="0" borderId="73" xfId="0" applyFont="1" applyBorder="1" applyAlignment="1">
      <alignment horizontal="left" vertical="center"/>
    </xf>
    <xf numFmtId="0" fontId="28" fillId="0" borderId="72" xfId="0" applyFont="1" applyBorder="1" applyAlignment="1">
      <alignment horizontal="left" vertical="center"/>
    </xf>
    <xf numFmtId="0" fontId="28" fillId="0" borderId="61" xfId="0" applyFont="1" applyBorder="1" applyAlignment="1">
      <alignment horizontal="left"/>
    </xf>
    <xf numFmtId="0" fontId="28" fillId="0" borderId="62" xfId="0" applyFont="1" applyBorder="1" applyAlignment="1">
      <alignment horizontal="left"/>
    </xf>
    <xf numFmtId="0" fontId="11" fillId="0" borderId="43" xfId="5" applyFont="1" applyBorder="1" applyAlignment="1" applyProtection="1">
      <alignment horizontal="center"/>
      <protection hidden="1"/>
    </xf>
    <xf numFmtId="0" fontId="11" fillId="0" borderId="42" xfId="5" applyFont="1" applyBorder="1" applyAlignment="1" applyProtection="1">
      <alignment horizontal="center"/>
      <protection hidden="1"/>
    </xf>
    <xf numFmtId="0" fontId="11" fillId="0" borderId="45" xfId="5" applyFont="1" applyBorder="1" applyAlignment="1" applyProtection="1">
      <alignment horizontal="center"/>
      <protection hidden="1"/>
    </xf>
    <xf numFmtId="0" fontId="11" fillId="0" borderId="46" xfId="5" applyFont="1" applyBorder="1" applyAlignment="1" applyProtection="1">
      <alignment horizontal="center"/>
      <protection hidden="1"/>
    </xf>
    <xf numFmtId="0" fontId="11" fillId="0" borderId="44" xfId="5" applyFont="1" applyBorder="1" applyAlignment="1" applyProtection="1">
      <alignment horizontal="center"/>
      <protection hidden="1"/>
    </xf>
    <xf numFmtId="0" fontId="28" fillId="0" borderId="73" xfId="0" applyFont="1" applyBorder="1" applyAlignment="1">
      <alignment horizontal="left" vertical="center" wrapText="1"/>
    </xf>
    <xf numFmtId="0" fontId="28" fillId="0" borderId="72" xfId="0" applyFont="1" applyBorder="1" applyAlignment="1">
      <alignment horizontal="left" vertical="center" wrapText="1"/>
    </xf>
    <xf numFmtId="0" fontId="28" fillId="0" borderId="74" xfId="0" applyFont="1" applyBorder="1" applyAlignment="1">
      <alignment horizontal="left" vertical="center" wrapText="1"/>
    </xf>
    <xf numFmtId="0" fontId="28" fillId="0" borderId="76" xfId="0" applyFont="1" applyBorder="1" applyAlignment="1">
      <alignment horizontal="left" vertical="center" wrapText="1"/>
    </xf>
    <xf numFmtId="0" fontId="28" fillId="0" borderId="74" xfId="0" applyFont="1" applyBorder="1" applyAlignment="1">
      <alignment horizontal="left" vertical="center"/>
    </xf>
    <xf numFmtId="0" fontId="28" fillId="0" borderId="76" xfId="0" applyFont="1" applyBorder="1" applyAlignment="1">
      <alignment horizontal="left" vertical="center"/>
    </xf>
    <xf numFmtId="0" fontId="28" fillId="0" borderId="73" xfId="0" applyFont="1" applyBorder="1" applyAlignment="1">
      <alignment horizontal="left"/>
    </xf>
    <xf numFmtId="0" fontId="28" fillId="0" borderId="72" xfId="0" applyFont="1" applyBorder="1" applyAlignment="1">
      <alignment horizontal="left"/>
    </xf>
    <xf numFmtId="0" fontId="11" fillId="0" borderId="29" xfId="5" applyFont="1" applyBorder="1" applyAlignment="1" applyProtection="1">
      <alignment horizontal="center"/>
      <protection hidden="1"/>
    </xf>
    <xf numFmtId="0" fontId="11" fillId="0" borderId="73" xfId="5" applyFont="1" applyBorder="1" applyAlignment="1" applyProtection="1">
      <alignment horizontal="center"/>
      <protection hidden="1"/>
    </xf>
    <xf numFmtId="0" fontId="11" fillId="0" borderId="61" xfId="5" applyFont="1" applyBorder="1" applyAlignment="1" applyProtection="1">
      <alignment horizontal="center"/>
      <protection hidden="1"/>
    </xf>
    <xf numFmtId="0" fontId="11" fillId="0" borderId="74" xfId="5" applyFont="1" applyBorder="1" applyAlignment="1" applyProtection="1">
      <alignment horizontal="center"/>
      <protection hidden="1"/>
    </xf>
    <xf numFmtId="0" fontId="28" fillId="0" borderId="61" xfId="5" applyFont="1" applyBorder="1" applyAlignment="1" applyProtection="1">
      <alignment horizontal="left" vertical="center" wrapText="1"/>
      <protection hidden="1"/>
    </xf>
    <xf numFmtId="0" fontId="28" fillId="0" borderId="62" xfId="5" applyFont="1" applyBorder="1" applyAlignment="1" applyProtection="1">
      <alignment horizontal="left" vertical="center" wrapText="1"/>
      <protection hidden="1"/>
    </xf>
    <xf numFmtId="0" fontId="28" fillId="0" borderId="74" xfId="0" applyFont="1" applyBorder="1" applyAlignment="1">
      <alignment horizontal="left"/>
    </xf>
    <xf numFmtId="0" fontId="28" fillId="0" borderId="76" xfId="0" applyFont="1" applyBorder="1" applyAlignment="1">
      <alignment horizontal="left"/>
    </xf>
    <xf numFmtId="0" fontId="28" fillId="0" borderId="73" xfId="5" applyFont="1" applyBorder="1" applyAlignment="1" applyProtection="1">
      <alignment horizontal="left" vertical="center" wrapText="1"/>
      <protection hidden="1"/>
    </xf>
    <xf numFmtId="0" fontId="28" fillId="0" borderId="72" xfId="5" applyFont="1" applyBorder="1" applyAlignment="1" applyProtection="1">
      <alignment horizontal="left" vertical="center" wrapText="1"/>
      <protection hidden="1"/>
    </xf>
    <xf numFmtId="0" fontId="28" fillId="0" borderId="73" xfId="0" applyFont="1" applyBorder="1" applyAlignment="1">
      <alignment horizontal="left" wrapText="1"/>
    </xf>
    <xf numFmtId="0" fontId="28" fillId="0" borderId="72" xfId="0" applyFont="1" applyBorder="1" applyAlignment="1">
      <alignment horizontal="left" wrapText="1"/>
    </xf>
    <xf numFmtId="0" fontId="28" fillId="0" borderId="69" xfId="0" applyFont="1" applyBorder="1" applyAlignment="1">
      <alignment horizontal="left"/>
    </xf>
    <xf numFmtId="0" fontId="28" fillId="0" borderId="70" xfId="0" applyFont="1" applyBorder="1" applyAlignment="1">
      <alignment horizontal="left"/>
    </xf>
    <xf numFmtId="0" fontId="28" fillId="0" borderId="61" xfId="0" applyFont="1" applyBorder="1" applyAlignment="1">
      <alignment horizontal="left" wrapText="1"/>
    </xf>
    <xf numFmtId="0" fontId="28" fillId="0" borderId="62" xfId="0" applyFont="1" applyBorder="1" applyAlignment="1">
      <alignment horizontal="left" wrapText="1"/>
    </xf>
    <xf numFmtId="0" fontId="26" fillId="2" borderId="19" xfId="5" applyFont="1" applyFill="1" applyBorder="1" applyAlignment="1" applyProtection="1">
      <alignment horizontal="center" vertical="center"/>
      <protection hidden="1"/>
    </xf>
    <xf numFmtId="0" fontId="26" fillId="2" borderId="15" xfId="5" applyFont="1" applyFill="1" applyBorder="1" applyAlignment="1" applyProtection="1">
      <alignment horizontal="center" vertical="center"/>
      <protection hidden="1"/>
    </xf>
    <xf numFmtId="0" fontId="26" fillId="2" borderId="20" xfId="5" applyFont="1" applyFill="1" applyBorder="1" applyAlignment="1" applyProtection="1">
      <alignment horizontal="center" vertical="center" wrapText="1"/>
      <protection hidden="1"/>
    </xf>
    <xf numFmtId="0" fontId="26" fillId="2" borderId="16" xfId="5" applyFont="1" applyFill="1" applyBorder="1" applyAlignment="1" applyProtection="1">
      <alignment horizontal="center" vertical="center" wrapText="1"/>
      <protection hidden="1"/>
    </xf>
    <xf numFmtId="0" fontId="26" fillId="2" borderId="21" xfId="5" applyFont="1" applyFill="1" applyBorder="1" applyAlignment="1" applyProtection="1">
      <alignment horizontal="center" vertical="center" wrapText="1"/>
      <protection hidden="1"/>
    </xf>
    <xf numFmtId="0" fontId="26" fillId="2" borderId="18" xfId="5" applyFont="1" applyFill="1" applyBorder="1" applyAlignment="1" applyProtection="1">
      <alignment horizontal="center" vertical="center" wrapText="1"/>
      <protection hidden="1"/>
    </xf>
    <xf numFmtId="2" fontId="26" fillId="3" borderId="16" xfId="3" applyNumberFormat="1" applyFont="1" applyBorder="1" applyAlignment="1" applyProtection="1">
      <alignment horizontal="center" vertical="center" wrapText="1"/>
      <protection hidden="1"/>
    </xf>
    <xf numFmtId="2" fontId="26" fillId="0" borderId="32" xfId="5" applyNumberFormat="1" applyFont="1" applyBorder="1" applyAlignment="1" applyProtection="1">
      <alignment horizontal="center" vertical="center"/>
      <protection hidden="1"/>
    </xf>
    <xf numFmtId="2" fontId="26" fillId="0" borderId="33" xfId="5" applyNumberFormat="1" applyFont="1" applyBorder="1" applyAlignment="1" applyProtection="1">
      <alignment horizontal="center" vertical="center"/>
      <protection hidden="1"/>
    </xf>
    <xf numFmtId="2" fontId="26" fillId="3" borderId="34" xfId="3" applyNumberFormat="1" applyFont="1" applyBorder="1" applyAlignment="1" applyProtection="1">
      <alignment horizontal="center" vertical="center" wrapText="1"/>
      <protection hidden="1"/>
    </xf>
    <xf numFmtId="2" fontId="26" fillId="3" borderId="35" xfId="3" applyNumberFormat="1" applyFont="1" applyBorder="1" applyAlignment="1" applyProtection="1">
      <alignment horizontal="center" vertical="center" wrapText="1"/>
      <protection hidden="1"/>
    </xf>
    <xf numFmtId="2" fontId="26" fillId="0" borderId="44" xfId="5" applyNumberFormat="1" applyFont="1" applyBorder="1" applyAlignment="1" applyProtection="1">
      <alignment horizontal="center" vertical="center"/>
      <protection hidden="1"/>
    </xf>
    <xf numFmtId="2" fontId="26" fillId="3" borderId="43" xfId="3" applyNumberFormat="1" applyFont="1" applyBorder="1" applyAlignment="1" applyProtection="1">
      <alignment horizontal="center" vertical="center" wrapText="1"/>
      <protection hidden="1"/>
    </xf>
    <xf numFmtId="2" fontId="26" fillId="3" borderId="44" xfId="3" applyNumberFormat="1" applyFont="1" applyBorder="1" applyAlignment="1" applyProtection="1">
      <alignment horizontal="center" vertical="center" wrapText="1"/>
      <protection hidden="1"/>
    </xf>
    <xf numFmtId="0" fontId="28" fillId="0" borderId="24" xfId="5" applyFont="1" applyBorder="1" applyAlignment="1" applyProtection="1">
      <alignment horizontal="left" vertical="center" wrapText="1"/>
      <protection hidden="1"/>
    </xf>
    <xf numFmtId="0" fontId="28" fillId="0" borderId="25" xfId="5" applyFont="1" applyBorder="1" applyAlignment="1" applyProtection="1">
      <alignment horizontal="left" vertical="center" wrapText="1"/>
      <protection hidden="1"/>
    </xf>
    <xf numFmtId="0" fontId="28" fillId="0" borderId="26" xfId="5" applyFont="1" applyBorder="1" applyAlignment="1" applyProtection="1">
      <alignment horizontal="left" vertical="center" wrapText="1"/>
      <protection hidden="1"/>
    </xf>
    <xf numFmtId="0" fontId="28" fillId="0" borderId="46" xfId="5" applyFont="1" applyBorder="1" applyAlignment="1" applyProtection="1">
      <alignment horizontal="left" vertical="center" wrapText="1"/>
      <protection hidden="1"/>
    </xf>
    <xf numFmtId="0" fontId="28" fillId="0" borderId="33" xfId="5" applyFont="1" applyBorder="1" applyAlignment="1" applyProtection="1">
      <alignment horizontal="left" vertical="center" wrapText="1"/>
      <protection hidden="1"/>
    </xf>
    <xf numFmtId="0" fontId="28" fillId="0" borderId="35" xfId="5" applyFont="1" applyBorder="1" applyAlignment="1" applyProtection="1">
      <alignment horizontal="left" vertical="center" wrapText="1"/>
      <protection hidden="1"/>
    </xf>
    <xf numFmtId="0" fontId="28" fillId="0" borderId="84" xfId="5" applyFont="1" applyBorder="1" applyAlignment="1" applyProtection="1">
      <alignment horizontal="left" vertical="center" wrapText="1"/>
      <protection hidden="1"/>
    </xf>
    <xf numFmtId="0" fontId="28" fillId="0" borderId="89" xfId="5" applyFont="1" applyBorder="1" applyAlignment="1" applyProtection="1">
      <alignment horizontal="left" vertical="center" wrapText="1"/>
      <protection hidden="1"/>
    </xf>
    <xf numFmtId="0" fontId="28" fillId="0" borderId="85" xfId="5" applyFont="1" applyBorder="1" applyAlignment="1" applyProtection="1">
      <alignment horizontal="left" vertical="center" wrapText="1"/>
      <protection hidden="1"/>
    </xf>
    <xf numFmtId="0" fontId="35" fillId="0" borderId="15" xfId="5" applyFont="1" applyBorder="1" applyAlignment="1">
      <alignment horizontal="left" vertical="center" wrapText="1"/>
    </xf>
    <xf numFmtId="0" fontId="35" fillId="0" borderId="16" xfId="5" applyFont="1" applyBorder="1" applyAlignment="1">
      <alignment horizontal="left" vertical="center" wrapText="1"/>
    </xf>
    <xf numFmtId="0" fontId="35" fillId="0" borderId="18" xfId="5" applyFont="1" applyBorder="1" applyAlignment="1">
      <alignment horizontal="left" vertical="center" wrapText="1"/>
    </xf>
    <xf numFmtId="0" fontId="27" fillId="2" borderId="20" xfId="5" applyFont="1" applyFill="1" applyBorder="1" applyAlignment="1" applyProtection="1">
      <alignment horizontal="center" vertical="center" wrapText="1"/>
      <protection hidden="1"/>
    </xf>
    <xf numFmtId="0" fontId="27" fillId="2" borderId="16" xfId="5" applyFont="1" applyFill="1" applyBorder="1" applyAlignment="1" applyProtection="1">
      <alignment horizontal="center" vertical="center" wrapText="1"/>
      <protection hidden="1"/>
    </xf>
    <xf numFmtId="0" fontId="27" fillId="2" borderId="27" xfId="5" applyFont="1" applyFill="1" applyBorder="1" applyAlignment="1" applyProtection="1">
      <alignment horizontal="center" vertical="center" wrapText="1"/>
      <protection hidden="1"/>
    </xf>
    <xf numFmtId="0" fontId="27" fillId="2" borderId="28" xfId="5" applyFont="1" applyFill="1" applyBorder="1" applyAlignment="1" applyProtection="1">
      <alignment horizontal="center" vertical="center" wrapText="1"/>
      <protection hidden="1"/>
    </xf>
    <xf numFmtId="0" fontId="35" fillId="0" borderId="43" xfId="5" applyFont="1" applyBorder="1" applyAlignment="1">
      <alignment horizontal="center"/>
    </xf>
    <xf numFmtId="0" fontId="35" fillId="0" borderId="44" xfId="5" applyFont="1" applyBorder="1" applyAlignment="1">
      <alignment horizontal="center"/>
    </xf>
    <xf numFmtId="0" fontId="28" fillId="0" borderId="20" xfId="5" applyFont="1" applyBorder="1" applyAlignment="1" applyProtection="1">
      <alignment horizontal="left" vertical="center" wrapText="1"/>
      <protection hidden="1"/>
    </xf>
    <xf numFmtId="0" fontId="28" fillId="0" borderId="16" xfId="5" applyFont="1" applyBorder="1" applyAlignment="1" applyProtection="1">
      <alignment horizontal="left" vertical="center" wrapText="1"/>
      <protection hidden="1"/>
    </xf>
    <xf numFmtId="2" fontId="26" fillId="3" borderId="19" xfId="3" applyNumberFormat="1" applyFont="1" applyBorder="1" applyAlignment="1" applyProtection="1">
      <alignment horizontal="center" vertical="center" wrapText="1"/>
      <protection hidden="1"/>
    </xf>
    <xf numFmtId="2" fontId="26" fillId="3" borderId="36" xfId="3" applyNumberFormat="1" applyFont="1" applyBorder="1" applyAlignment="1" applyProtection="1">
      <alignment horizontal="center" vertical="center" wrapText="1"/>
      <protection hidden="1"/>
    </xf>
    <xf numFmtId="0" fontId="28" fillId="0" borderId="31" xfId="5" applyFont="1" applyBorder="1" applyAlignment="1" applyProtection="1">
      <alignment horizontal="left" vertical="center" wrapText="1"/>
      <protection hidden="1"/>
    </xf>
    <xf numFmtId="0" fontId="28" fillId="0" borderId="51" xfId="5" applyFont="1" applyBorder="1" applyAlignment="1" applyProtection="1">
      <alignment horizontal="left" vertical="center" wrapText="1"/>
      <protection hidden="1"/>
    </xf>
    <xf numFmtId="0" fontId="28" fillId="0" borderId="52" xfId="5" applyFont="1" applyBorder="1" applyAlignment="1" applyProtection="1">
      <alignment horizontal="left" vertical="center" wrapText="1"/>
      <protection hidden="1"/>
    </xf>
    <xf numFmtId="2" fontId="26" fillId="0" borderId="19" xfId="5" applyNumberFormat="1" applyFont="1" applyBorder="1" applyAlignment="1" applyProtection="1">
      <alignment horizontal="center" vertical="center"/>
      <protection hidden="1"/>
    </xf>
    <xf numFmtId="2" fontId="26" fillId="0" borderId="20" xfId="5" applyNumberFormat="1" applyFont="1" applyBorder="1" applyAlignment="1" applyProtection="1">
      <alignment horizontal="center" vertical="center"/>
      <protection hidden="1"/>
    </xf>
    <xf numFmtId="2" fontId="26" fillId="0" borderId="21" xfId="5" applyNumberFormat="1" applyFont="1" applyBorder="1" applyAlignment="1" applyProtection="1">
      <alignment horizontal="center" vertical="center"/>
      <protection hidden="1"/>
    </xf>
    <xf numFmtId="2" fontId="26" fillId="0" borderId="15" xfId="5" applyNumberFormat="1" applyFont="1" applyBorder="1" applyAlignment="1" applyProtection="1">
      <alignment horizontal="center" vertical="center"/>
      <protection hidden="1"/>
    </xf>
    <xf numFmtId="2" fontId="26" fillId="0" borderId="16" xfId="5" applyNumberFormat="1" applyFont="1" applyBorder="1" applyAlignment="1" applyProtection="1">
      <alignment horizontal="center" vertical="center"/>
      <protection hidden="1"/>
    </xf>
    <xf numFmtId="2" fontId="26" fillId="0" borderId="18" xfId="5" applyNumberFormat="1" applyFont="1" applyBorder="1" applyAlignment="1" applyProtection="1">
      <alignment horizontal="center" vertical="center"/>
      <protection hidden="1"/>
    </xf>
    <xf numFmtId="0" fontId="27" fillId="2" borderId="37" xfId="5" applyFont="1" applyFill="1" applyBorder="1" applyAlignment="1" applyProtection="1">
      <alignment horizontal="center" vertical="center"/>
      <protection hidden="1"/>
    </xf>
    <xf numFmtId="0" fontId="27" fillId="2" borderId="38" xfId="5" applyFont="1" applyFill="1" applyBorder="1" applyAlignment="1" applyProtection="1">
      <alignment horizontal="center" vertical="center"/>
      <protection hidden="1"/>
    </xf>
    <xf numFmtId="0" fontId="27" fillId="2" borderId="19" xfId="5" applyFont="1" applyFill="1" applyBorder="1" applyAlignment="1" applyProtection="1">
      <alignment horizontal="center" vertical="center"/>
      <protection hidden="1"/>
    </xf>
    <xf numFmtId="0" fontId="27" fillId="2" borderId="15" xfId="5" applyFont="1" applyFill="1" applyBorder="1" applyAlignment="1" applyProtection="1">
      <alignment horizontal="center" vertical="center"/>
      <protection hidden="1"/>
    </xf>
    <xf numFmtId="0" fontId="28" fillId="0" borderId="48" xfId="5" applyFont="1" applyBorder="1" applyAlignment="1" applyProtection="1">
      <alignment horizontal="left" vertical="center" wrapText="1"/>
      <protection hidden="1"/>
    </xf>
    <xf numFmtId="0" fontId="28" fillId="0" borderId="47" xfId="5" applyFont="1" applyBorder="1" applyAlignment="1" applyProtection="1">
      <alignment horizontal="left" vertical="center" wrapText="1"/>
      <protection hidden="1"/>
    </xf>
    <xf numFmtId="0" fontId="28" fillId="0" borderId="49" xfId="5" applyFont="1" applyBorder="1" applyAlignment="1" applyProtection="1">
      <alignment horizontal="left" vertical="center" wrapText="1"/>
      <protection hidden="1"/>
    </xf>
    <xf numFmtId="0" fontId="35" fillId="0" borderId="29" xfId="5" applyFont="1" applyBorder="1" applyAlignment="1">
      <alignment horizontal="center"/>
    </xf>
    <xf numFmtId="0" fontId="35" fillId="0" borderId="0" xfId="5" applyFont="1" applyAlignment="1">
      <alignment horizontal="center"/>
    </xf>
    <xf numFmtId="0" fontId="35" fillId="0" borderId="42" xfId="5" applyFont="1" applyBorder="1" applyAlignment="1">
      <alignment horizontal="center"/>
    </xf>
    <xf numFmtId="0" fontId="28" fillId="0" borderId="19" xfId="5" applyFont="1" applyBorder="1" applyAlignment="1">
      <alignment horizontal="left" vertical="center" wrapText="1"/>
    </xf>
    <xf numFmtId="0" fontId="28" fillId="0" borderId="20" xfId="5" applyFont="1" applyBorder="1" applyAlignment="1">
      <alignment horizontal="left" vertical="center" wrapText="1"/>
    </xf>
    <xf numFmtId="0" fontId="28" fillId="0" borderId="21" xfId="5" applyFont="1" applyBorder="1" applyAlignment="1">
      <alignment horizontal="left" vertical="center" wrapText="1"/>
    </xf>
    <xf numFmtId="0" fontId="28" fillId="0" borderId="15" xfId="5" applyFont="1" applyBorder="1" applyAlignment="1">
      <alignment horizontal="left" vertical="center" wrapText="1"/>
    </xf>
    <xf numFmtId="0" fontId="28" fillId="0" borderId="16" xfId="5" applyFont="1" applyBorder="1" applyAlignment="1">
      <alignment horizontal="left" vertical="center" wrapText="1"/>
    </xf>
    <xf numFmtId="0" fontId="28" fillId="0" borderId="18" xfId="5" applyFont="1" applyBorder="1" applyAlignment="1">
      <alignment horizontal="left" vertical="center" wrapText="1"/>
    </xf>
    <xf numFmtId="0" fontId="35" fillId="0" borderId="24" xfId="5" applyFont="1" applyBorder="1" applyAlignment="1">
      <alignment horizontal="left" vertical="center" wrapText="1"/>
    </xf>
    <xf numFmtId="0" fontId="35" fillId="0" borderId="25" xfId="5" applyFont="1" applyBorder="1" applyAlignment="1">
      <alignment horizontal="left" vertical="center" wrapText="1"/>
    </xf>
    <xf numFmtId="0" fontId="35" fillId="0" borderId="26" xfId="5" applyFont="1" applyBorder="1" applyAlignment="1">
      <alignment horizontal="left" vertical="center" wrapText="1"/>
    </xf>
    <xf numFmtId="0" fontId="33" fillId="0" borderId="43" xfId="2" applyFont="1" applyFill="1" applyBorder="1" applyAlignment="1" applyProtection="1">
      <alignment horizontal="center" vertical="center" wrapText="1"/>
    </xf>
    <xf numFmtId="0" fontId="33" fillId="0" borderId="42" xfId="2" applyFont="1" applyFill="1" applyBorder="1" applyAlignment="1" applyProtection="1">
      <alignment horizontal="center" vertical="center" wrapText="1"/>
    </xf>
    <xf numFmtId="0" fontId="33" fillId="0" borderId="44" xfId="2" applyFont="1" applyFill="1" applyBorder="1" applyAlignment="1" applyProtection="1">
      <alignment horizontal="center" vertical="center" wrapText="1"/>
    </xf>
    <xf numFmtId="0" fontId="26" fillId="0" borderId="37" xfId="2" applyFont="1" applyFill="1" applyBorder="1" applyAlignment="1" applyProtection="1">
      <alignment horizontal="center" vertical="center" wrapText="1"/>
    </xf>
    <xf numFmtId="0" fontId="26" fillId="0" borderId="28" xfId="2" applyFont="1" applyFill="1" applyBorder="1" applyAlignment="1" applyProtection="1">
      <alignment horizontal="center" vertical="center" wrapText="1"/>
    </xf>
    <xf numFmtId="0" fontId="26" fillId="0" borderId="38" xfId="2" applyFont="1" applyFill="1" applyBorder="1" applyAlignment="1" applyProtection="1">
      <alignment horizontal="center" vertical="center" wrapText="1"/>
    </xf>
    <xf numFmtId="0" fontId="44" fillId="0" borderId="20" xfId="0" applyFont="1" applyBorder="1" applyAlignment="1">
      <alignment horizontal="center" vertical="center"/>
    </xf>
    <xf numFmtId="0" fontId="44" fillId="0" borderId="27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4" fillId="0" borderId="28" xfId="0" applyFont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34" fillId="6" borderId="43" xfId="5" applyFont="1" applyFill="1" applyBorder="1" applyAlignment="1" applyProtection="1">
      <alignment horizontal="center" vertical="center"/>
      <protection locked="0"/>
    </xf>
    <xf numFmtId="0" fontId="28" fillId="0" borderId="65" xfId="5" applyFont="1" applyBorder="1" applyAlignment="1" applyProtection="1">
      <alignment horizontal="left" vertical="center" wrapText="1"/>
      <protection hidden="1"/>
    </xf>
    <xf numFmtId="0" fontId="28" fillId="0" borderId="66" xfId="5" applyFont="1" applyBorder="1" applyAlignment="1" applyProtection="1">
      <alignment horizontal="left" vertical="center" wrapText="1"/>
      <protection hidden="1"/>
    </xf>
    <xf numFmtId="0" fontId="28" fillId="0" borderId="36" xfId="5" applyFont="1" applyBorder="1" applyAlignment="1" applyProtection="1">
      <alignment horizontal="left" vertical="center" wrapText="1"/>
      <protection hidden="1"/>
    </xf>
    <xf numFmtId="0" fontId="28" fillId="0" borderId="58" xfId="5" applyFont="1" applyBorder="1" applyAlignment="1" applyProtection="1">
      <alignment horizontal="left" vertical="center" wrapText="1"/>
      <protection hidden="1"/>
    </xf>
    <xf numFmtId="0" fontId="28" fillId="0" borderId="84" xfId="5" applyFont="1" applyBorder="1" applyAlignment="1" applyProtection="1">
      <alignment horizontal="center" vertical="center" wrapText="1"/>
      <protection hidden="1"/>
    </xf>
    <xf numFmtId="0" fontId="28" fillId="0" borderId="85" xfId="5" applyFont="1" applyBorder="1" applyAlignment="1" applyProtection="1">
      <alignment horizontal="center" vertical="center" wrapText="1"/>
      <protection hidden="1"/>
    </xf>
    <xf numFmtId="0" fontId="25" fillId="0" borderId="39" xfId="5" applyFont="1" applyBorder="1" applyAlignment="1" applyProtection="1">
      <alignment horizontal="center" vertical="center"/>
      <protection hidden="1"/>
    </xf>
    <xf numFmtId="0" fontId="25" fillId="0" borderId="40" xfId="5" applyFont="1" applyBorder="1" applyAlignment="1" applyProtection="1">
      <alignment horizontal="center" vertical="center"/>
      <protection hidden="1"/>
    </xf>
    <xf numFmtId="0" fontId="25" fillId="0" borderId="41" xfId="5" applyFont="1" applyBorder="1" applyAlignment="1" applyProtection="1">
      <alignment horizontal="center" vertical="center"/>
      <protection hidden="1"/>
    </xf>
    <xf numFmtId="0" fontId="30" fillId="2" borderId="16" xfId="5" applyFont="1" applyFill="1" applyBorder="1" applyAlignment="1" applyProtection="1">
      <alignment horizontal="center" vertical="center" wrapText="1"/>
      <protection hidden="1"/>
    </xf>
    <xf numFmtId="0" fontId="22" fillId="2" borderId="0" xfId="2" applyFont="1" applyFill="1" applyAlignment="1" applyProtection="1">
      <alignment horizontal="center" vertical="center"/>
    </xf>
    <xf numFmtId="0" fontId="19" fillId="2" borderId="0" xfId="5" applyFont="1" applyFill="1" applyAlignment="1" applyProtection="1">
      <alignment horizontal="left" vertical="top" wrapText="1"/>
      <protection hidden="1"/>
    </xf>
    <xf numFmtId="2" fontId="26" fillId="0" borderId="67" xfId="5" applyNumberFormat="1" applyFont="1" applyBorder="1" applyAlignment="1" applyProtection="1">
      <alignment horizontal="center" vertical="center"/>
      <protection hidden="1"/>
    </xf>
    <xf numFmtId="2" fontId="26" fillId="0" borderId="71" xfId="5" applyNumberFormat="1" applyFont="1" applyBorder="1" applyAlignment="1" applyProtection="1">
      <alignment horizontal="center" vertical="center"/>
      <protection hidden="1"/>
    </xf>
    <xf numFmtId="2" fontId="26" fillId="0" borderId="0" xfId="5" applyNumberFormat="1" applyFont="1" applyAlignment="1" applyProtection="1">
      <alignment horizontal="center" vertical="center"/>
      <protection hidden="1"/>
    </xf>
    <xf numFmtId="2" fontId="26" fillId="0" borderId="30" xfId="5" applyNumberFormat="1" applyFont="1" applyBorder="1" applyAlignment="1" applyProtection="1">
      <alignment horizontal="center" vertical="center"/>
      <protection hidden="1"/>
    </xf>
    <xf numFmtId="0" fontId="30" fillId="2" borderId="63" xfId="5" applyFont="1" applyFill="1" applyBorder="1" applyAlignment="1" applyProtection="1">
      <alignment horizontal="center" vertical="center" wrapText="1"/>
      <protection hidden="1"/>
    </xf>
    <xf numFmtId="0" fontId="30" fillId="2" borderId="6" xfId="5" applyFont="1" applyFill="1" applyBorder="1" applyAlignment="1" applyProtection="1">
      <alignment horizontal="center" vertical="center" wrapText="1"/>
      <protection hidden="1"/>
    </xf>
    <xf numFmtId="2" fontId="26" fillId="3" borderId="18" xfId="3" applyNumberFormat="1" applyFont="1" applyBorder="1" applyAlignment="1" applyProtection="1">
      <alignment horizontal="center" vertical="center" wrapText="1"/>
      <protection hidden="1"/>
    </xf>
    <xf numFmtId="0" fontId="28" fillId="0" borderId="82" xfId="5" applyFont="1" applyBorder="1" applyAlignment="1" applyProtection="1">
      <alignment horizontal="left" vertical="center" wrapText="1"/>
      <protection hidden="1"/>
    </xf>
    <xf numFmtId="0" fontId="28" fillId="0" borderId="50" xfId="5" applyFont="1" applyBorder="1" applyAlignment="1" applyProtection="1">
      <alignment horizontal="left" vertical="center" wrapText="1"/>
      <protection hidden="1"/>
    </xf>
    <xf numFmtId="2" fontId="26" fillId="3" borderId="15" xfId="3" applyNumberFormat="1" applyFont="1" applyBorder="1" applyAlignment="1" applyProtection="1">
      <alignment horizontal="center" vertical="center" wrapText="1"/>
      <protection hidden="1"/>
    </xf>
    <xf numFmtId="0" fontId="30" fillId="2" borderId="4" xfId="5" applyFont="1" applyFill="1" applyBorder="1" applyAlignment="1" applyProtection="1">
      <alignment horizontal="center" vertical="center"/>
      <protection hidden="1"/>
    </xf>
    <xf numFmtId="0" fontId="30" fillId="2" borderId="4" xfId="5" applyFont="1" applyFill="1" applyBorder="1" applyAlignment="1" applyProtection="1">
      <alignment horizontal="center" vertical="center" wrapText="1"/>
      <protection hidden="1"/>
    </xf>
    <xf numFmtId="0" fontId="1" fillId="0" borderId="4" xfId="5" applyBorder="1" applyAlignment="1">
      <alignment horizontal="center"/>
    </xf>
    <xf numFmtId="0" fontId="28" fillId="0" borderId="4" xfId="5" applyFont="1" applyBorder="1" applyAlignment="1" applyProtection="1">
      <alignment horizontal="center" vertical="center" wrapText="1"/>
      <protection hidden="1"/>
    </xf>
    <xf numFmtId="2" fontId="26" fillId="3" borderId="4" xfId="3" applyNumberFormat="1" applyFont="1" applyBorder="1" applyAlignment="1" applyProtection="1">
      <alignment horizontal="center" vertical="center" wrapText="1"/>
      <protection hidden="1"/>
    </xf>
    <xf numFmtId="4" fontId="39" fillId="2" borderId="4" xfId="5" applyNumberFormat="1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left" vertical="center"/>
    </xf>
    <xf numFmtId="0" fontId="24" fillId="2" borderId="4" xfId="5" applyFont="1" applyFill="1" applyBorder="1" applyAlignment="1" applyProtection="1">
      <alignment horizontal="center"/>
      <protection hidden="1"/>
    </xf>
    <xf numFmtId="0" fontId="20" fillId="0" borderId="4" xfId="5" applyFont="1" applyBorder="1" applyAlignment="1" applyProtection="1">
      <alignment horizontal="center"/>
      <protection hidden="1"/>
    </xf>
    <xf numFmtId="0" fontId="25" fillId="2" borderId="4" xfId="5" applyFont="1" applyFill="1" applyBorder="1" applyAlignment="1" applyProtection="1">
      <alignment horizontal="center" vertical="center"/>
      <protection hidden="1"/>
    </xf>
    <xf numFmtId="0" fontId="11" fillId="2" borderId="4" xfId="5" applyFont="1" applyFill="1" applyBorder="1" applyAlignment="1" applyProtection="1">
      <alignment horizontal="center"/>
      <protection hidden="1"/>
    </xf>
    <xf numFmtId="1" fontId="28" fillId="0" borderId="15" xfId="5" quotePrefix="1" applyNumberFormat="1" applyFont="1" applyBorder="1" applyAlignment="1" applyProtection="1">
      <alignment horizontal="center" vertical="center"/>
      <protection hidden="1"/>
    </xf>
    <xf numFmtId="1" fontId="28" fillId="0" borderId="18" xfId="5" applyNumberFormat="1" applyFont="1" applyBorder="1" applyAlignment="1" applyProtection="1">
      <alignment horizontal="center" vertical="center"/>
      <protection hidden="1"/>
    </xf>
    <xf numFmtId="0" fontId="30" fillId="2" borderId="19" xfId="5" applyFont="1" applyFill="1" applyBorder="1" applyAlignment="1" applyProtection="1">
      <alignment horizontal="center" vertical="center" wrapText="1"/>
      <protection hidden="1"/>
    </xf>
    <xf numFmtId="0" fontId="30" fillId="2" borderId="21" xfId="5" applyFont="1" applyFill="1" applyBorder="1" applyAlignment="1" applyProtection="1">
      <alignment horizontal="center" vertical="center" wrapText="1"/>
      <protection hidden="1"/>
    </xf>
    <xf numFmtId="0" fontId="30" fillId="2" borderId="29" xfId="5" applyFont="1" applyFill="1" applyBorder="1" applyAlignment="1" applyProtection="1">
      <alignment horizontal="center" vertical="center" wrapText="1"/>
      <protection hidden="1"/>
    </xf>
    <xf numFmtId="0" fontId="30" fillId="2" borderId="30" xfId="5" applyFont="1" applyFill="1" applyBorder="1" applyAlignment="1" applyProtection="1">
      <alignment horizontal="center" vertical="center" wrapText="1"/>
      <protection hidden="1"/>
    </xf>
    <xf numFmtId="1" fontId="28" fillId="0" borderId="19" xfId="5" quotePrefix="1" applyNumberFormat="1" applyFont="1" applyBorder="1" applyAlignment="1" applyProtection="1">
      <alignment horizontal="center" vertical="center"/>
      <protection hidden="1"/>
    </xf>
    <xf numFmtId="1" fontId="28" fillId="0" borderId="21" xfId="5" applyNumberFormat="1" applyFont="1" applyBorder="1" applyAlignment="1" applyProtection="1">
      <alignment horizontal="center" vertical="center"/>
      <protection hidden="1"/>
    </xf>
    <xf numFmtId="1" fontId="28" fillId="0" borderId="14" xfId="5" quotePrefix="1" applyNumberFormat="1" applyFont="1" applyBorder="1" applyAlignment="1" applyProtection="1">
      <alignment horizontal="center" vertical="center"/>
      <protection hidden="1"/>
    </xf>
    <xf numFmtId="1" fontId="28" fillId="0" borderId="17" xfId="5" applyNumberFormat="1" applyFont="1" applyBorder="1" applyAlignment="1" applyProtection="1">
      <alignment horizontal="center" vertical="center"/>
      <protection hidden="1"/>
    </xf>
    <xf numFmtId="4" fontId="29" fillId="3" borderId="48" xfId="3" applyNumberFormat="1" applyFont="1" applyBorder="1" applyAlignment="1">
      <alignment horizontal="center" vertical="center"/>
    </xf>
    <xf numFmtId="3" fontId="29" fillId="3" borderId="47" xfId="3" applyNumberFormat="1" applyFont="1" applyBorder="1" applyAlignment="1">
      <alignment horizontal="center" vertical="center"/>
    </xf>
    <xf numFmtId="3" fontId="29" fillId="3" borderId="11" xfId="3" applyNumberFormat="1" applyFont="1" applyBorder="1" applyAlignment="1">
      <alignment horizontal="center" vertical="center"/>
    </xf>
    <xf numFmtId="3" fontId="29" fillId="3" borderId="51" xfId="3" applyNumberFormat="1" applyFont="1" applyBorder="1" applyAlignment="1">
      <alignment horizontal="center" vertical="center"/>
    </xf>
    <xf numFmtId="4" fontId="29" fillId="3" borderId="49" xfId="3" applyNumberFormat="1" applyFont="1" applyBorder="1" applyAlignment="1">
      <alignment horizontal="center" vertical="center"/>
    </xf>
    <xf numFmtId="2" fontId="29" fillId="0" borderId="43" xfId="5" applyNumberFormat="1" applyFont="1" applyBorder="1" applyAlignment="1" applyProtection="1">
      <alignment horizontal="center" vertical="center"/>
      <protection hidden="1"/>
    </xf>
    <xf numFmtId="2" fontId="29" fillId="0" borderId="42" xfId="5" applyNumberFormat="1" applyFont="1" applyBorder="1" applyAlignment="1" applyProtection="1">
      <alignment horizontal="center" vertical="center"/>
      <protection hidden="1"/>
    </xf>
    <xf numFmtId="2" fontId="29" fillId="0" borderId="44" xfId="5" applyNumberFormat="1" applyFont="1" applyBorder="1" applyAlignment="1" applyProtection="1">
      <alignment horizontal="center" vertical="center"/>
      <protection hidden="1"/>
    </xf>
    <xf numFmtId="0" fontId="28" fillId="0" borderId="45" xfId="5" applyFont="1" applyBorder="1" applyAlignment="1" applyProtection="1">
      <alignment horizontal="left" vertical="center" wrapText="1"/>
      <protection hidden="1"/>
    </xf>
    <xf numFmtId="0" fontId="28" fillId="0" borderId="34" xfId="5" applyFont="1" applyBorder="1" applyAlignment="1" applyProtection="1">
      <alignment horizontal="left" vertical="center" wrapText="1"/>
      <protection hidden="1"/>
    </xf>
    <xf numFmtId="0" fontId="28" fillId="0" borderId="43" xfId="0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0" fontId="28" fillId="0" borderId="43" xfId="5" applyFont="1" applyBorder="1" applyAlignment="1" applyProtection="1">
      <alignment horizontal="center" vertical="center"/>
      <protection hidden="1"/>
    </xf>
    <xf numFmtId="0" fontId="28" fillId="0" borderId="42" xfId="5" applyFont="1" applyBorder="1" applyAlignment="1" applyProtection="1">
      <alignment horizontal="center" vertical="center"/>
      <protection hidden="1"/>
    </xf>
    <xf numFmtId="0" fontId="28" fillId="0" borderId="44" xfId="5" applyFont="1" applyBorder="1" applyAlignment="1" applyProtection="1">
      <alignment horizontal="center" vertical="center"/>
      <protection hidden="1"/>
    </xf>
    <xf numFmtId="1" fontId="28" fillId="0" borderId="48" xfId="5" applyNumberFormat="1" applyFont="1" applyBorder="1" applyAlignment="1" applyProtection="1">
      <alignment horizontal="center" vertical="center"/>
      <protection hidden="1"/>
    </xf>
    <xf numFmtId="1" fontId="28" fillId="0" borderId="82" xfId="5" applyNumberFormat="1" applyFont="1" applyBorder="1" applyAlignment="1" applyProtection="1">
      <alignment horizontal="center" vertical="center"/>
      <protection hidden="1"/>
    </xf>
    <xf numFmtId="1" fontId="28" fillId="0" borderId="31" xfId="5" applyNumberFormat="1" applyFont="1" applyBorder="1" applyAlignment="1" applyProtection="1">
      <alignment horizontal="center" vertical="center"/>
      <protection hidden="1"/>
    </xf>
    <xf numFmtId="0" fontId="28" fillId="2" borderId="47" xfId="0" applyFont="1" applyFill="1" applyBorder="1" applyAlignment="1">
      <alignment horizontal="center" vertical="center"/>
    </xf>
    <xf numFmtId="0" fontId="28" fillId="2" borderId="11" xfId="0" applyFont="1" applyFill="1" applyBorder="1" applyAlignment="1">
      <alignment horizontal="center" vertical="center"/>
    </xf>
    <xf numFmtId="0" fontId="28" fillId="2" borderId="51" xfId="0" applyFont="1" applyFill="1" applyBorder="1" applyAlignment="1">
      <alignment horizontal="center" vertical="center"/>
    </xf>
    <xf numFmtId="164" fontId="28" fillId="0" borderId="49" xfId="5" applyNumberFormat="1" applyFont="1" applyBorder="1" applyAlignment="1" applyProtection="1">
      <alignment horizontal="center" vertical="center"/>
      <protection hidden="1"/>
    </xf>
    <xf numFmtId="164" fontId="28" fillId="0" borderId="50" xfId="5" applyNumberFormat="1" applyFont="1" applyBorder="1" applyAlignment="1" applyProtection="1">
      <alignment horizontal="center" vertical="center"/>
      <protection hidden="1"/>
    </xf>
    <xf numFmtId="164" fontId="28" fillId="0" borderId="52" xfId="5" applyNumberFormat="1" applyFont="1" applyBorder="1" applyAlignment="1" applyProtection="1">
      <alignment horizontal="center" vertical="center"/>
      <protection hidden="1"/>
    </xf>
    <xf numFmtId="0" fontId="20" fillId="2" borderId="45" xfId="5" applyFont="1" applyFill="1" applyBorder="1" applyAlignment="1" applyProtection="1">
      <alignment horizontal="center" vertical="top"/>
      <protection hidden="1"/>
    </xf>
    <xf numFmtId="0" fontId="20" fillId="2" borderId="46" xfId="5" applyFont="1" applyFill="1" applyBorder="1" applyAlignment="1" applyProtection="1">
      <alignment horizontal="center" vertical="top"/>
      <protection hidden="1"/>
    </xf>
    <xf numFmtId="0" fontId="20" fillId="2" borderId="29" xfId="5" applyFont="1" applyFill="1" applyBorder="1" applyAlignment="1" applyProtection="1">
      <alignment horizontal="center" vertical="top"/>
      <protection hidden="1"/>
    </xf>
    <xf numFmtId="0" fontId="28" fillId="0" borderId="19" xfId="5" applyFont="1" applyBorder="1" applyAlignment="1" applyProtection="1">
      <alignment horizontal="center" vertical="center"/>
      <protection hidden="1"/>
    </xf>
    <xf numFmtId="0" fontId="28" fillId="0" borderId="21" xfId="5" applyFont="1" applyBorder="1" applyAlignment="1" applyProtection="1">
      <alignment horizontal="center" vertical="center"/>
      <protection hidden="1"/>
    </xf>
    <xf numFmtId="0" fontId="28" fillId="0" borderId="14" xfId="5" applyFont="1" applyBorder="1" applyAlignment="1" applyProtection="1">
      <alignment horizontal="center" vertical="center"/>
      <protection hidden="1"/>
    </xf>
    <xf numFmtId="0" fontId="28" fillId="0" borderId="17" xfId="5" applyFont="1" applyBorder="1" applyAlignment="1" applyProtection="1">
      <alignment horizontal="center" vertical="center"/>
      <protection hidden="1"/>
    </xf>
    <xf numFmtId="0" fontId="28" fillId="0" borderId="15" xfId="5" applyFont="1" applyBorder="1" applyAlignment="1" applyProtection="1">
      <alignment horizontal="center" vertical="center"/>
      <protection hidden="1"/>
    </xf>
    <xf numFmtId="0" fontId="28" fillId="0" borderId="18" xfId="5" applyFont="1" applyBorder="1" applyAlignment="1" applyProtection="1">
      <alignment horizontal="center" vertical="center"/>
      <protection hidden="1"/>
    </xf>
    <xf numFmtId="0" fontId="28" fillId="0" borderId="24" xfId="5" applyFont="1" applyBorder="1" applyAlignment="1" applyProtection="1">
      <alignment horizontal="center" vertical="center"/>
      <protection hidden="1"/>
    </xf>
    <xf numFmtId="0" fontId="28" fillId="0" borderId="26" xfId="5" applyFont="1" applyBorder="1" applyAlignment="1" applyProtection="1">
      <alignment horizontal="center" vertical="center"/>
      <protection hidden="1"/>
    </xf>
    <xf numFmtId="2" fontId="26" fillId="0" borderId="73" xfId="5" applyNumberFormat="1" applyFont="1" applyBorder="1" applyAlignment="1" applyProtection="1">
      <alignment horizontal="center" vertical="center" wrapText="1"/>
      <protection hidden="1"/>
    </xf>
    <xf numFmtId="2" fontId="26" fillId="0" borderId="37" xfId="5" applyNumberFormat="1" applyFont="1" applyBorder="1" applyAlignment="1" applyProtection="1">
      <alignment horizontal="center" vertical="center" wrapText="1"/>
      <protection hidden="1"/>
    </xf>
    <xf numFmtId="2" fontId="26" fillId="0" borderId="38" xfId="5" applyNumberFormat="1" applyFont="1" applyBorder="1" applyAlignment="1" applyProtection="1">
      <alignment horizontal="center" vertical="center"/>
      <protection hidden="1"/>
    </xf>
    <xf numFmtId="0" fontId="25" fillId="2" borderId="43" xfId="5" applyFont="1" applyFill="1" applyBorder="1" applyAlignment="1" applyProtection="1">
      <alignment horizontal="center" vertical="center"/>
      <protection hidden="1"/>
    </xf>
    <xf numFmtId="0" fontId="25" fillId="2" borderId="44" xfId="5" applyFont="1" applyFill="1" applyBorder="1" applyAlignment="1" applyProtection="1">
      <alignment horizontal="center" vertical="center"/>
      <protection hidden="1"/>
    </xf>
    <xf numFmtId="0" fontId="25" fillId="2" borderId="45" xfId="5" applyFont="1" applyFill="1" applyBorder="1" applyAlignment="1" applyProtection="1">
      <alignment horizontal="center" vertical="center"/>
      <protection hidden="1"/>
    </xf>
    <xf numFmtId="0" fontId="25" fillId="2" borderId="29" xfId="5" applyFont="1" applyFill="1" applyBorder="1" applyAlignment="1" applyProtection="1">
      <alignment horizontal="center" vertical="center"/>
      <protection hidden="1"/>
    </xf>
    <xf numFmtId="0" fontId="28" fillId="0" borderId="69" xfId="5" applyFont="1" applyBorder="1" applyAlignment="1" applyProtection="1">
      <alignment horizontal="left" vertical="center" wrapText="1"/>
      <protection hidden="1"/>
    </xf>
    <xf numFmtId="0" fontId="28" fillId="0" borderId="70" xfId="5" applyFont="1" applyBorder="1" applyAlignment="1" applyProtection="1">
      <alignment horizontal="left" vertical="center" wrapText="1"/>
      <protection hidden="1"/>
    </xf>
    <xf numFmtId="0" fontId="28" fillId="0" borderId="67" xfId="5" applyFont="1" applyBorder="1" applyAlignment="1" applyProtection="1">
      <alignment horizontal="left" vertical="center" wrapText="1"/>
      <protection hidden="1"/>
    </xf>
    <xf numFmtId="0" fontId="28" fillId="0" borderId="68" xfId="5" applyFont="1" applyBorder="1" applyAlignment="1" applyProtection="1">
      <alignment horizontal="left" vertical="center" wrapText="1"/>
      <protection hidden="1"/>
    </xf>
    <xf numFmtId="2" fontId="26" fillId="0" borderId="29" xfId="5" applyNumberFormat="1" applyFont="1" applyBorder="1" applyAlignment="1" applyProtection="1">
      <alignment horizontal="center" vertical="center"/>
      <protection hidden="1"/>
    </xf>
    <xf numFmtId="0" fontId="11" fillId="2" borderId="45" xfId="5" applyFont="1" applyFill="1" applyBorder="1" applyAlignment="1" applyProtection="1">
      <alignment horizontal="center"/>
      <protection hidden="1"/>
    </xf>
    <xf numFmtId="0" fontId="11" fillId="2" borderId="29" xfId="5" applyFont="1" applyFill="1" applyBorder="1" applyAlignment="1" applyProtection="1">
      <alignment horizontal="center"/>
      <protection hidden="1"/>
    </xf>
    <xf numFmtId="0" fontId="11" fillId="2" borderId="46" xfId="5" applyFont="1" applyFill="1" applyBorder="1" applyAlignment="1" applyProtection="1">
      <alignment horizontal="center"/>
      <protection hidden="1"/>
    </xf>
    <xf numFmtId="0" fontId="20" fillId="2" borderId="43" xfId="5" applyFont="1" applyFill="1" applyBorder="1" applyAlignment="1" applyProtection="1">
      <alignment horizontal="center" vertical="top"/>
      <protection hidden="1"/>
    </xf>
    <xf numFmtId="0" fontId="20" fillId="2" borderId="42" xfId="5" applyFont="1" applyFill="1" applyBorder="1" applyAlignment="1" applyProtection="1">
      <alignment horizontal="center" vertical="top"/>
      <protection hidden="1"/>
    </xf>
    <xf numFmtId="0" fontId="20" fillId="2" borderId="44" xfId="5" applyFont="1" applyFill="1" applyBorder="1" applyAlignment="1" applyProtection="1">
      <alignment horizontal="center" vertical="top"/>
      <protection hidden="1"/>
    </xf>
    <xf numFmtId="0" fontId="50" fillId="0" borderId="0" xfId="0" applyFont="1" applyAlignment="1">
      <alignment horizontal="left" vertical="top"/>
    </xf>
    <xf numFmtId="0" fontId="20" fillId="2" borderId="39" xfId="5" applyFont="1" applyFill="1" applyBorder="1" applyAlignment="1" applyProtection="1">
      <alignment horizontal="center" vertical="top"/>
      <protection hidden="1"/>
    </xf>
    <xf numFmtId="0" fontId="20" fillId="2" borderId="41" xfId="5" applyFont="1" applyFill="1" applyBorder="1" applyAlignment="1" applyProtection="1">
      <alignment horizontal="center" vertical="top"/>
      <protection hidden="1"/>
    </xf>
    <xf numFmtId="0" fontId="28" fillId="0" borderId="4" xfId="5" applyFont="1" applyBorder="1" applyAlignment="1" applyProtection="1">
      <alignment horizontal="left" vertical="top" wrapText="1"/>
      <protection hidden="1"/>
    </xf>
    <xf numFmtId="0" fontId="28" fillId="0" borderId="7" xfId="5" applyFont="1" applyBorder="1" applyAlignment="1" applyProtection="1">
      <alignment horizontal="left" vertical="top" wrapText="1"/>
      <protection hidden="1"/>
    </xf>
    <xf numFmtId="0" fontId="28" fillId="0" borderId="7" xfId="5" applyFont="1" applyBorder="1" applyAlignment="1" applyProtection="1">
      <alignment horizontal="left" vertical="center" wrapText="1"/>
      <protection hidden="1"/>
    </xf>
    <xf numFmtId="0" fontId="28" fillId="0" borderId="10" xfId="5" applyFont="1" applyBorder="1" applyAlignment="1" applyProtection="1">
      <alignment horizontal="left" vertical="center" wrapText="1"/>
      <protection hidden="1"/>
    </xf>
    <xf numFmtId="2" fontId="26" fillId="0" borderId="7" xfId="5" applyNumberFormat="1" applyFont="1" applyBorder="1" applyAlignment="1" applyProtection="1">
      <alignment horizontal="center" vertical="center"/>
      <protection hidden="1"/>
    </xf>
    <xf numFmtId="0" fontId="26" fillId="2" borderId="4" xfId="5" applyFont="1" applyFill="1" applyBorder="1" applyAlignment="1" applyProtection="1">
      <alignment horizontal="center" vertical="center"/>
      <protection hidden="1"/>
    </xf>
    <xf numFmtId="0" fontId="26" fillId="2" borderId="7" xfId="5" applyFont="1" applyFill="1" applyBorder="1" applyAlignment="1" applyProtection="1">
      <alignment horizontal="center" vertical="center"/>
      <protection hidden="1"/>
    </xf>
    <xf numFmtId="0" fontId="28" fillId="0" borderId="11" xfId="5" applyFont="1" applyBorder="1" applyAlignment="1" applyProtection="1">
      <alignment horizontal="left" vertical="center" wrapText="1"/>
      <protection hidden="1"/>
    </xf>
    <xf numFmtId="0" fontId="0" fillId="13" borderId="4" xfId="0" applyFill="1" applyBorder="1" applyAlignment="1">
      <alignment horizontal="center"/>
    </xf>
    <xf numFmtId="0" fontId="28" fillId="0" borderId="4" xfId="5" applyFont="1" applyBorder="1" applyAlignment="1" applyProtection="1">
      <alignment horizontal="left" vertical="center"/>
      <protection hidden="1"/>
    </xf>
    <xf numFmtId="0" fontId="28" fillId="0" borderId="1" xfId="5" applyFont="1" applyBorder="1" applyAlignment="1" applyProtection="1">
      <alignment horizontal="left" vertical="center" wrapText="1"/>
      <protection hidden="1"/>
    </xf>
    <xf numFmtId="0" fontId="28" fillId="0" borderId="13" xfId="5" applyFont="1" applyBorder="1" applyAlignment="1" applyProtection="1">
      <alignment horizontal="left" vertical="center" wrapText="1"/>
      <protection hidden="1"/>
    </xf>
    <xf numFmtId="0" fontId="28" fillId="0" borderId="1" xfId="5" applyFont="1" applyBorder="1" applyAlignment="1" applyProtection="1">
      <alignment horizontal="left" vertical="top" wrapText="1"/>
      <protection hidden="1"/>
    </xf>
    <xf numFmtId="0" fontId="28" fillId="0" borderId="3" xfId="5" applyFont="1" applyBorder="1" applyAlignment="1" applyProtection="1">
      <alignment horizontal="left" vertical="top" wrapText="1"/>
      <protection hidden="1"/>
    </xf>
    <xf numFmtId="0" fontId="0" fillId="14" borderId="4" xfId="0" applyFill="1" applyBorder="1" applyAlignment="1">
      <alignment horizontal="center"/>
    </xf>
    <xf numFmtId="0" fontId="28" fillId="0" borderId="5" xfId="5" applyFont="1" applyBorder="1" applyAlignment="1" applyProtection="1">
      <alignment horizontal="left" vertical="top" wrapText="1"/>
      <protection hidden="1"/>
    </xf>
    <xf numFmtId="0" fontId="28" fillId="0" borderId="77" xfId="5" applyFont="1" applyBorder="1" applyAlignment="1" applyProtection="1">
      <alignment horizontal="left" vertical="top" wrapText="1"/>
      <protection hidden="1"/>
    </xf>
    <xf numFmtId="0" fontId="0" fillId="12" borderId="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2" fontId="26" fillId="0" borderId="10" xfId="5" applyNumberFormat="1" applyFont="1" applyBorder="1" applyAlignment="1" applyProtection="1">
      <alignment horizontal="center" vertical="center"/>
      <protection hidden="1"/>
    </xf>
    <xf numFmtId="0" fontId="26" fillId="2" borderId="10" xfId="5" applyFont="1" applyFill="1" applyBorder="1" applyAlignment="1" applyProtection="1">
      <alignment horizontal="center" vertical="center"/>
      <protection hidden="1"/>
    </xf>
    <xf numFmtId="0" fontId="0" fillId="10" borderId="4" xfId="0" applyFill="1" applyBorder="1" applyAlignment="1">
      <alignment horizontal="center"/>
    </xf>
    <xf numFmtId="0" fontId="28" fillId="0" borderId="7" xfId="5" applyFont="1" applyBorder="1" applyAlignment="1" applyProtection="1">
      <alignment horizontal="center" vertical="center" wrapText="1"/>
      <protection hidden="1"/>
    </xf>
    <xf numFmtId="0" fontId="0" fillId="9" borderId="4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28" fillId="0" borderId="4" xfId="0" applyFont="1" applyBorder="1" applyAlignment="1">
      <alignment horizontal="left"/>
    </xf>
    <xf numFmtId="0" fontId="28" fillId="0" borderId="4" xfId="0" applyFont="1" applyBorder="1" applyAlignment="1">
      <alignment horizontal="left" vertical="center" wrapText="1"/>
    </xf>
    <xf numFmtId="0" fontId="28" fillId="0" borderId="7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left" vertical="center"/>
    </xf>
    <xf numFmtId="0" fontId="28" fillId="0" borderId="4" xfId="0" applyFont="1" applyBorder="1" applyAlignment="1">
      <alignment horizontal="left" wrapText="1"/>
    </xf>
    <xf numFmtId="0" fontId="0" fillId="5" borderId="4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26" fillId="0" borderId="10" xfId="2" applyFont="1" applyFill="1" applyBorder="1" applyAlignment="1" applyProtection="1">
      <alignment horizontal="center" vertical="center" wrapText="1"/>
    </xf>
    <xf numFmtId="0" fontId="26" fillId="0" borderId="4" xfId="2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59" fillId="0" borderId="1" xfId="0" applyFont="1" applyBorder="1" applyAlignment="1">
      <alignment horizontal="left" vertical="center"/>
    </xf>
    <xf numFmtId="0" fontId="59" fillId="0" borderId="13" xfId="0" applyFont="1" applyBorder="1" applyAlignment="1">
      <alignment horizontal="left" vertical="center"/>
    </xf>
    <xf numFmtId="1" fontId="30" fillId="0" borderId="1" xfId="5" applyNumberFormat="1" applyFont="1" applyBorder="1" applyAlignment="1" applyProtection="1">
      <alignment horizontal="center" vertical="center" wrapText="1"/>
      <protection hidden="1"/>
    </xf>
    <xf numFmtId="1" fontId="30" fillId="0" borderId="4" xfId="5" applyNumberFormat="1" applyFont="1" applyBorder="1" applyAlignment="1" applyProtection="1">
      <alignment horizontal="center" vertical="center" wrapText="1"/>
      <protection hidden="1"/>
    </xf>
    <xf numFmtId="1" fontId="65" fillId="0" borderId="0" xfId="5" applyNumberFormat="1" applyFont="1" applyAlignment="1" applyProtection="1">
      <alignment horizontal="center" vertical="center"/>
      <protection hidden="1"/>
    </xf>
    <xf numFmtId="1" fontId="66" fillId="0" borderId="0" xfId="5" applyNumberFormat="1" applyFont="1" applyAlignment="1" applyProtection="1">
      <alignment horizontal="center" vertical="center"/>
      <protection hidden="1"/>
    </xf>
    <xf numFmtId="1" fontId="24" fillId="0" borderId="0" xfId="5" applyNumberFormat="1" applyFont="1" applyAlignment="1" applyProtection="1">
      <alignment horizontal="center" vertical="center"/>
      <protection hidden="1"/>
    </xf>
    <xf numFmtId="1" fontId="26" fillId="0" borderId="4" xfId="5" applyNumberFormat="1" applyFont="1" applyBorder="1" applyAlignment="1" applyProtection="1">
      <alignment horizontal="center" vertical="center"/>
      <protection hidden="1"/>
    </xf>
    <xf numFmtId="1" fontId="67" fillId="0" borderId="0" xfId="5" applyNumberFormat="1" applyFont="1" applyAlignment="1" applyProtection="1">
      <alignment vertical="center"/>
      <protection hidden="1"/>
    </xf>
    <xf numFmtId="1" fontId="26" fillId="0" borderId="4" xfId="5" applyNumberFormat="1" applyFont="1" applyBorder="1" applyAlignment="1" applyProtection="1">
      <alignment horizontal="center" vertical="center"/>
      <protection hidden="1"/>
    </xf>
    <xf numFmtId="1" fontId="40" fillId="0" borderId="0" xfId="5" applyNumberFormat="1" applyFont="1" applyAlignment="1" applyProtection="1">
      <alignment horizontal="center" vertical="center"/>
      <protection hidden="1"/>
    </xf>
  </cellXfs>
  <cellStyles count="9">
    <cellStyle name="20% — акцент1" xfId="4" builtinId="30"/>
    <cellStyle name="Гиперссылка" xfId="2" builtinId="8"/>
    <cellStyle name="Обычный" xfId="0" builtinId="0"/>
    <cellStyle name="Обычный 2" xfId="5" xr:uid="{7DC14387-B900-4458-B572-888579834C02}"/>
    <cellStyle name="Обычный 6" xfId="7" xr:uid="{72438CA5-DD28-453F-A6F0-3B17EA313269}"/>
    <cellStyle name="Обычный_Лист2" xfId="8" xr:uid="{761D6D70-4D3D-45A1-BD2C-888EA780CB52}"/>
    <cellStyle name="Плохой" xfId="3" builtinId="27"/>
    <cellStyle name="Процентный" xfId="1" builtinId="5"/>
    <cellStyle name="Процентный 2" xfId="6" xr:uid="{134BBA8C-92D4-446D-8151-36D85A642461}"/>
  </cellStyles>
  <dxfs count="14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CC0000"/>
      <color rgb="FFCC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.jpeg"/><Relationship Id="rId3" Type="http://schemas.openxmlformats.org/officeDocument/2006/relationships/image" Target="../media/image21.jpeg"/><Relationship Id="rId7" Type="http://schemas.openxmlformats.org/officeDocument/2006/relationships/image" Target="../media/image25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24.jpeg"/><Relationship Id="rId5" Type="http://schemas.openxmlformats.org/officeDocument/2006/relationships/image" Target="../media/image23.jpeg"/><Relationship Id="rId4" Type="http://schemas.openxmlformats.org/officeDocument/2006/relationships/image" Target="../media/image22.jpeg"/><Relationship Id="rId9" Type="http://schemas.openxmlformats.org/officeDocument/2006/relationships/image" Target="../media/image27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4.jpeg"/><Relationship Id="rId13" Type="http://schemas.openxmlformats.org/officeDocument/2006/relationships/image" Target="../media/image39.jpeg"/><Relationship Id="rId18" Type="http://schemas.openxmlformats.org/officeDocument/2006/relationships/image" Target="../media/image44.jpeg"/><Relationship Id="rId3" Type="http://schemas.openxmlformats.org/officeDocument/2006/relationships/image" Target="../media/image29.jpeg"/><Relationship Id="rId21" Type="http://schemas.openxmlformats.org/officeDocument/2006/relationships/image" Target="../media/image47.jpeg"/><Relationship Id="rId7" Type="http://schemas.openxmlformats.org/officeDocument/2006/relationships/image" Target="../media/image33.jpeg"/><Relationship Id="rId12" Type="http://schemas.openxmlformats.org/officeDocument/2006/relationships/image" Target="../media/image38.jpeg"/><Relationship Id="rId17" Type="http://schemas.openxmlformats.org/officeDocument/2006/relationships/image" Target="../media/image43.jpeg"/><Relationship Id="rId2" Type="http://schemas.openxmlformats.org/officeDocument/2006/relationships/image" Target="../media/image28.jpeg"/><Relationship Id="rId16" Type="http://schemas.openxmlformats.org/officeDocument/2006/relationships/image" Target="../media/image42.jpeg"/><Relationship Id="rId20" Type="http://schemas.openxmlformats.org/officeDocument/2006/relationships/image" Target="../media/image46.jpeg"/><Relationship Id="rId1" Type="http://schemas.openxmlformats.org/officeDocument/2006/relationships/image" Target="../media/image1.png"/><Relationship Id="rId6" Type="http://schemas.openxmlformats.org/officeDocument/2006/relationships/image" Target="../media/image32.jpeg"/><Relationship Id="rId11" Type="http://schemas.openxmlformats.org/officeDocument/2006/relationships/image" Target="../media/image37.jpeg"/><Relationship Id="rId5" Type="http://schemas.openxmlformats.org/officeDocument/2006/relationships/image" Target="../media/image31.jpeg"/><Relationship Id="rId15" Type="http://schemas.openxmlformats.org/officeDocument/2006/relationships/image" Target="../media/image41.jpeg"/><Relationship Id="rId10" Type="http://schemas.openxmlformats.org/officeDocument/2006/relationships/image" Target="../media/image36.jpeg"/><Relationship Id="rId19" Type="http://schemas.openxmlformats.org/officeDocument/2006/relationships/image" Target="../media/image45.jpeg"/><Relationship Id="rId4" Type="http://schemas.openxmlformats.org/officeDocument/2006/relationships/image" Target="../media/image30.jpeg"/><Relationship Id="rId9" Type="http://schemas.openxmlformats.org/officeDocument/2006/relationships/image" Target="../media/image35.jpeg"/><Relationship Id="rId14" Type="http://schemas.openxmlformats.org/officeDocument/2006/relationships/image" Target="../media/image40.jpe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54.jpeg"/><Relationship Id="rId13" Type="http://schemas.openxmlformats.org/officeDocument/2006/relationships/image" Target="../media/image59.jpeg"/><Relationship Id="rId3" Type="http://schemas.openxmlformats.org/officeDocument/2006/relationships/image" Target="../media/image49.jpeg"/><Relationship Id="rId7" Type="http://schemas.openxmlformats.org/officeDocument/2006/relationships/image" Target="../media/image53.jpeg"/><Relationship Id="rId12" Type="http://schemas.openxmlformats.org/officeDocument/2006/relationships/image" Target="../media/image58.png"/><Relationship Id="rId2" Type="http://schemas.openxmlformats.org/officeDocument/2006/relationships/image" Target="../media/image48.jpeg"/><Relationship Id="rId1" Type="http://schemas.openxmlformats.org/officeDocument/2006/relationships/image" Target="../media/image1.png"/><Relationship Id="rId6" Type="http://schemas.openxmlformats.org/officeDocument/2006/relationships/image" Target="../media/image52.jpeg"/><Relationship Id="rId11" Type="http://schemas.openxmlformats.org/officeDocument/2006/relationships/image" Target="../media/image57.jpeg"/><Relationship Id="rId5" Type="http://schemas.openxmlformats.org/officeDocument/2006/relationships/image" Target="../media/image51.jpeg"/><Relationship Id="rId10" Type="http://schemas.openxmlformats.org/officeDocument/2006/relationships/image" Target="../media/image56.jpeg"/><Relationship Id="rId4" Type="http://schemas.openxmlformats.org/officeDocument/2006/relationships/image" Target="../media/image50.jpeg"/><Relationship Id="rId9" Type="http://schemas.openxmlformats.org/officeDocument/2006/relationships/image" Target="../media/image55.png"/><Relationship Id="rId14" Type="http://schemas.openxmlformats.org/officeDocument/2006/relationships/image" Target="../media/image60.jpe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67.jpeg"/><Relationship Id="rId13" Type="http://schemas.openxmlformats.org/officeDocument/2006/relationships/image" Target="../media/image72.jpeg"/><Relationship Id="rId18" Type="http://schemas.openxmlformats.org/officeDocument/2006/relationships/image" Target="../media/image77.jpeg"/><Relationship Id="rId3" Type="http://schemas.openxmlformats.org/officeDocument/2006/relationships/image" Target="../media/image62.jpeg"/><Relationship Id="rId7" Type="http://schemas.openxmlformats.org/officeDocument/2006/relationships/image" Target="../media/image66.jpeg"/><Relationship Id="rId12" Type="http://schemas.openxmlformats.org/officeDocument/2006/relationships/image" Target="../media/image71.jpeg"/><Relationship Id="rId17" Type="http://schemas.openxmlformats.org/officeDocument/2006/relationships/image" Target="../media/image76.jpg"/><Relationship Id="rId2" Type="http://schemas.openxmlformats.org/officeDocument/2006/relationships/image" Target="../media/image61.jpeg"/><Relationship Id="rId16" Type="http://schemas.openxmlformats.org/officeDocument/2006/relationships/image" Target="../media/image75.jpg"/><Relationship Id="rId1" Type="http://schemas.openxmlformats.org/officeDocument/2006/relationships/image" Target="../media/image1.png"/><Relationship Id="rId6" Type="http://schemas.openxmlformats.org/officeDocument/2006/relationships/image" Target="../media/image65.jpeg"/><Relationship Id="rId11" Type="http://schemas.openxmlformats.org/officeDocument/2006/relationships/image" Target="../media/image70.jpeg"/><Relationship Id="rId5" Type="http://schemas.openxmlformats.org/officeDocument/2006/relationships/image" Target="../media/image64.jpeg"/><Relationship Id="rId15" Type="http://schemas.openxmlformats.org/officeDocument/2006/relationships/image" Target="../media/image74.png"/><Relationship Id="rId10" Type="http://schemas.openxmlformats.org/officeDocument/2006/relationships/image" Target="../media/image69.jpeg"/><Relationship Id="rId4" Type="http://schemas.openxmlformats.org/officeDocument/2006/relationships/image" Target="../media/image63.jpeg"/><Relationship Id="rId9" Type="http://schemas.openxmlformats.org/officeDocument/2006/relationships/image" Target="../media/image68.jpeg"/><Relationship Id="rId14" Type="http://schemas.openxmlformats.org/officeDocument/2006/relationships/image" Target="../media/image73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9.jpeg"/><Relationship Id="rId2" Type="http://schemas.openxmlformats.org/officeDocument/2006/relationships/image" Target="../media/image2.jpeg"/><Relationship Id="rId1" Type="http://schemas.openxmlformats.org/officeDocument/2006/relationships/image" Target="../media/image78.png"/><Relationship Id="rId5" Type="http://schemas.openxmlformats.org/officeDocument/2006/relationships/image" Target="../media/image81.jpg"/><Relationship Id="rId4" Type="http://schemas.openxmlformats.org/officeDocument/2006/relationships/image" Target="../media/image80.jpe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8.png"/><Relationship Id="rId13" Type="http://schemas.openxmlformats.org/officeDocument/2006/relationships/image" Target="../media/image93.jpeg"/><Relationship Id="rId3" Type="http://schemas.openxmlformats.org/officeDocument/2006/relationships/image" Target="../media/image83.jpeg"/><Relationship Id="rId7" Type="http://schemas.openxmlformats.org/officeDocument/2006/relationships/image" Target="../media/image87.png"/><Relationship Id="rId12" Type="http://schemas.openxmlformats.org/officeDocument/2006/relationships/image" Target="../media/image92.jpeg"/><Relationship Id="rId17" Type="http://schemas.openxmlformats.org/officeDocument/2006/relationships/image" Target="../media/image97.png"/><Relationship Id="rId2" Type="http://schemas.openxmlformats.org/officeDocument/2006/relationships/image" Target="../media/image82.jpeg"/><Relationship Id="rId1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86.png"/><Relationship Id="rId11" Type="http://schemas.openxmlformats.org/officeDocument/2006/relationships/image" Target="../media/image91.jpeg"/><Relationship Id="rId5" Type="http://schemas.openxmlformats.org/officeDocument/2006/relationships/image" Target="../media/image85.jpeg"/><Relationship Id="rId15" Type="http://schemas.openxmlformats.org/officeDocument/2006/relationships/image" Target="../media/image95.jpeg"/><Relationship Id="rId10" Type="http://schemas.openxmlformats.org/officeDocument/2006/relationships/image" Target="../media/image90.jpg"/><Relationship Id="rId4" Type="http://schemas.openxmlformats.org/officeDocument/2006/relationships/image" Target="../media/image84.png"/><Relationship Id="rId9" Type="http://schemas.openxmlformats.org/officeDocument/2006/relationships/image" Target="../media/image89.png"/><Relationship Id="rId14" Type="http://schemas.openxmlformats.org/officeDocument/2006/relationships/image" Target="../media/image94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98.jpeg"/><Relationship Id="rId2" Type="http://schemas.openxmlformats.org/officeDocument/2006/relationships/image" Target="../media/image82.jpeg"/><Relationship Id="rId1" Type="http://schemas.openxmlformats.org/officeDocument/2006/relationships/image" Target="../media/image1.png"/><Relationship Id="rId4" Type="http://schemas.openxmlformats.org/officeDocument/2006/relationships/image" Target="../media/image99.jpe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5.png"/><Relationship Id="rId13" Type="http://schemas.openxmlformats.org/officeDocument/2006/relationships/image" Target="../media/image110.jpeg"/><Relationship Id="rId3" Type="http://schemas.openxmlformats.org/officeDocument/2006/relationships/image" Target="../media/image100.png"/><Relationship Id="rId7" Type="http://schemas.openxmlformats.org/officeDocument/2006/relationships/image" Target="../media/image104.jpg"/><Relationship Id="rId12" Type="http://schemas.openxmlformats.org/officeDocument/2006/relationships/image" Target="../media/image109.png"/><Relationship Id="rId2" Type="http://schemas.openxmlformats.org/officeDocument/2006/relationships/image" Target="../media/image2.jpeg"/><Relationship Id="rId16" Type="http://schemas.openxmlformats.org/officeDocument/2006/relationships/image" Target="../media/image15.png"/><Relationship Id="rId1" Type="http://schemas.openxmlformats.org/officeDocument/2006/relationships/image" Target="../media/image1.png"/><Relationship Id="rId6" Type="http://schemas.openxmlformats.org/officeDocument/2006/relationships/image" Target="../media/image103.png"/><Relationship Id="rId11" Type="http://schemas.openxmlformats.org/officeDocument/2006/relationships/image" Target="../media/image108.jpeg"/><Relationship Id="rId5" Type="http://schemas.openxmlformats.org/officeDocument/2006/relationships/image" Target="../media/image102.png"/><Relationship Id="rId15" Type="http://schemas.openxmlformats.org/officeDocument/2006/relationships/image" Target="../media/image112.png"/><Relationship Id="rId10" Type="http://schemas.openxmlformats.org/officeDocument/2006/relationships/image" Target="../media/image107.png"/><Relationship Id="rId4" Type="http://schemas.openxmlformats.org/officeDocument/2006/relationships/image" Target="../media/image101.png"/><Relationship Id="rId9" Type="http://schemas.openxmlformats.org/officeDocument/2006/relationships/image" Target="../media/image106.png"/><Relationship Id="rId14" Type="http://schemas.openxmlformats.org/officeDocument/2006/relationships/image" Target="../media/image111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3.jpeg"/><Relationship Id="rId2" Type="http://schemas.openxmlformats.org/officeDocument/2006/relationships/image" Target="../media/image2.jpeg"/><Relationship Id="rId1" Type="http://schemas.openxmlformats.org/officeDocument/2006/relationships/image" Target="../media/image78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9.jpg"/><Relationship Id="rId13" Type="http://schemas.openxmlformats.org/officeDocument/2006/relationships/image" Target="../media/image124.jpeg"/><Relationship Id="rId18" Type="http://schemas.openxmlformats.org/officeDocument/2006/relationships/image" Target="../media/image129.jpg"/><Relationship Id="rId26" Type="http://schemas.openxmlformats.org/officeDocument/2006/relationships/image" Target="../media/image137.jpeg"/><Relationship Id="rId3" Type="http://schemas.openxmlformats.org/officeDocument/2006/relationships/image" Target="../media/image114.jpeg"/><Relationship Id="rId21" Type="http://schemas.openxmlformats.org/officeDocument/2006/relationships/image" Target="../media/image132.jpeg"/><Relationship Id="rId7" Type="http://schemas.openxmlformats.org/officeDocument/2006/relationships/image" Target="../media/image118.jpeg"/><Relationship Id="rId12" Type="http://schemas.openxmlformats.org/officeDocument/2006/relationships/image" Target="../media/image123.jpg"/><Relationship Id="rId17" Type="http://schemas.openxmlformats.org/officeDocument/2006/relationships/image" Target="../media/image128.png"/><Relationship Id="rId25" Type="http://schemas.openxmlformats.org/officeDocument/2006/relationships/image" Target="../media/image136.jpeg"/><Relationship Id="rId2" Type="http://schemas.openxmlformats.org/officeDocument/2006/relationships/image" Target="../media/image2.jpeg"/><Relationship Id="rId16" Type="http://schemas.openxmlformats.org/officeDocument/2006/relationships/image" Target="../media/image127.jpeg"/><Relationship Id="rId20" Type="http://schemas.openxmlformats.org/officeDocument/2006/relationships/image" Target="../media/image131.png"/><Relationship Id="rId29" Type="http://schemas.openxmlformats.org/officeDocument/2006/relationships/image" Target="../media/image140.jpg"/><Relationship Id="rId1" Type="http://schemas.openxmlformats.org/officeDocument/2006/relationships/image" Target="../media/image1.png"/><Relationship Id="rId6" Type="http://schemas.openxmlformats.org/officeDocument/2006/relationships/image" Target="../media/image117.jpeg"/><Relationship Id="rId11" Type="http://schemas.openxmlformats.org/officeDocument/2006/relationships/image" Target="../media/image122.jpeg"/><Relationship Id="rId24" Type="http://schemas.openxmlformats.org/officeDocument/2006/relationships/image" Target="../media/image135.jpg"/><Relationship Id="rId5" Type="http://schemas.openxmlformats.org/officeDocument/2006/relationships/image" Target="../media/image116.jpeg"/><Relationship Id="rId15" Type="http://schemas.openxmlformats.org/officeDocument/2006/relationships/image" Target="../media/image126.jpeg"/><Relationship Id="rId23" Type="http://schemas.openxmlformats.org/officeDocument/2006/relationships/image" Target="../media/image134.jpg"/><Relationship Id="rId28" Type="http://schemas.openxmlformats.org/officeDocument/2006/relationships/image" Target="../media/image139.jpg"/><Relationship Id="rId10" Type="http://schemas.openxmlformats.org/officeDocument/2006/relationships/image" Target="../media/image121.jpg"/><Relationship Id="rId19" Type="http://schemas.openxmlformats.org/officeDocument/2006/relationships/image" Target="../media/image130.jpg"/><Relationship Id="rId4" Type="http://schemas.openxmlformats.org/officeDocument/2006/relationships/image" Target="../media/image115.jpeg"/><Relationship Id="rId9" Type="http://schemas.openxmlformats.org/officeDocument/2006/relationships/image" Target="../media/image120.jpg"/><Relationship Id="rId14" Type="http://schemas.openxmlformats.org/officeDocument/2006/relationships/image" Target="../media/image125.jpeg"/><Relationship Id="rId22" Type="http://schemas.openxmlformats.org/officeDocument/2006/relationships/image" Target="../media/image133.jpg"/><Relationship Id="rId27" Type="http://schemas.openxmlformats.org/officeDocument/2006/relationships/image" Target="../media/image138.jpg"/><Relationship Id="rId30" Type="http://schemas.openxmlformats.org/officeDocument/2006/relationships/image" Target="../media/image14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214313</xdr:colOff>
      <xdr:row>0</xdr:row>
      <xdr:rowOff>119063</xdr:rowOff>
    </xdr:from>
    <xdr:to>
      <xdr:col>13</xdr:col>
      <xdr:colOff>182405</xdr:colOff>
      <xdr:row>3</xdr:row>
      <xdr:rowOff>176212</xdr:rowOff>
    </xdr:to>
    <xdr:pic>
      <xdr:nvPicPr>
        <xdr:cNvPr id="2" name="Рисунок 1" descr="C:\Users\dmitrieva\Desktop\111.png">
          <a:extLst>
            <a:ext uri="{FF2B5EF4-FFF2-40B4-BE49-F238E27FC236}">
              <a16:creationId xmlns:a16="http://schemas.microsoft.com/office/drawing/2014/main" id="{5B938C4A-CFBE-4359-822B-9E87BE1670B4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4313" y="119063"/>
          <a:ext cx="9350217" cy="6286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0</xdr:row>
      <xdr:rowOff>1</xdr:rowOff>
    </xdr:from>
    <xdr:to>
      <xdr:col>9</xdr:col>
      <xdr:colOff>84846</xdr:colOff>
      <xdr:row>3</xdr:row>
      <xdr:rowOff>51435</xdr:rowOff>
    </xdr:to>
    <xdr:pic>
      <xdr:nvPicPr>
        <xdr:cNvPr id="29" name="Рисунок 28" descr="C:\Users\dmitrieva\Desktop\111.png">
          <a:extLst>
            <a:ext uri="{FF2B5EF4-FFF2-40B4-BE49-F238E27FC236}">
              <a16:creationId xmlns:a16="http://schemas.microsoft.com/office/drawing/2014/main" id="{36754BE2-DBCE-4A14-A9AD-52C710B7D280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4299" y="1"/>
          <a:ext cx="9390772" cy="62293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333096</xdr:colOff>
      <xdr:row>1</xdr:row>
      <xdr:rowOff>381000</xdr:rowOff>
    </xdr:from>
    <xdr:to>
      <xdr:col>11</xdr:col>
      <xdr:colOff>320921</xdr:colOff>
      <xdr:row>4</xdr:row>
      <xdr:rowOff>390525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8C984697-4BD9-4B6D-A090-992C5AD84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53321" y="619125"/>
          <a:ext cx="1254650" cy="1133475"/>
        </a:xfrm>
        <a:prstGeom prst="rect">
          <a:avLst/>
        </a:prstGeom>
      </xdr:spPr>
    </xdr:pic>
    <xdr:clientData/>
  </xdr:twoCellAnchor>
  <xdr:twoCellAnchor editAs="oneCell">
    <xdr:from>
      <xdr:col>0</xdr:col>
      <xdr:colOff>37049</xdr:colOff>
      <xdr:row>46</xdr:row>
      <xdr:rowOff>116753</xdr:rowOff>
    </xdr:from>
    <xdr:to>
      <xdr:col>0</xdr:col>
      <xdr:colOff>1063375</xdr:colOff>
      <xdr:row>50</xdr:row>
      <xdr:rowOff>304800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DCC7F192-EC0B-46E7-A575-2E729ABE1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049" y="10851428"/>
          <a:ext cx="1026326" cy="1559647"/>
        </a:xfrm>
        <a:prstGeom prst="rect">
          <a:avLst/>
        </a:prstGeom>
      </xdr:spPr>
    </xdr:pic>
    <xdr:clientData/>
  </xdr:twoCellAnchor>
  <xdr:twoCellAnchor editAs="oneCell">
    <xdr:from>
      <xdr:col>0</xdr:col>
      <xdr:colOff>197510</xdr:colOff>
      <xdr:row>56</xdr:row>
      <xdr:rowOff>20069</xdr:rowOff>
    </xdr:from>
    <xdr:to>
      <xdr:col>0</xdr:col>
      <xdr:colOff>993913</xdr:colOff>
      <xdr:row>59</xdr:row>
      <xdr:rowOff>190500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C3B01172-7626-4151-8CED-556EF23F2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7510" y="13802744"/>
          <a:ext cx="796403" cy="903856"/>
        </a:xfrm>
        <a:prstGeom prst="rect">
          <a:avLst/>
        </a:prstGeom>
      </xdr:spPr>
    </xdr:pic>
    <xdr:clientData/>
  </xdr:twoCellAnchor>
  <xdr:twoCellAnchor editAs="oneCell">
    <xdr:from>
      <xdr:col>0</xdr:col>
      <xdr:colOff>68491</xdr:colOff>
      <xdr:row>61</xdr:row>
      <xdr:rowOff>75531</xdr:rowOff>
    </xdr:from>
    <xdr:to>
      <xdr:col>0</xdr:col>
      <xdr:colOff>1051023</xdr:colOff>
      <xdr:row>65</xdr:row>
      <xdr:rowOff>291182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AED24EDE-5BAE-48BA-92E5-9F76E7B6C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491" y="15182181"/>
          <a:ext cx="982532" cy="1587251"/>
        </a:xfrm>
        <a:prstGeom prst="rect">
          <a:avLst/>
        </a:prstGeom>
      </xdr:spPr>
    </xdr:pic>
    <xdr:clientData/>
  </xdr:twoCellAnchor>
  <xdr:twoCellAnchor editAs="oneCell">
    <xdr:from>
      <xdr:col>0</xdr:col>
      <xdr:colOff>64383</xdr:colOff>
      <xdr:row>67</xdr:row>
      <xdr:rowOff>71930</xdr:rowOff>
    </xdr:from>
    <xdr:to>
      <xdr:col>0</xdr:col>
      <xdr:colOff>1040859</xdr:colOff>
      <xdr:row>71</xdr:row>
      <xdr:rowOff>142875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5186F0D1-44EB-4FA5-9E63-65B2626A0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4383" y="17235980"/>
          <a:ext cx="976476" cy="1442545"/>
        </a:xfrm>
        <a:prstGeom prst="rect">
          <a:avLst/>
        </a:prstGeom>
      </xdr:spPr>
    </xdr:pic>
    <xdr:clientData/>
  </xdr:twoCellAnchor>
  <xdr:twoCellAnchor editAs="oneCell">
    <xdr:from>
      <xdr:col>0</xdr:col>
      <xdr:colOff>60815</xdr:colOff>
      <xdr:row>102</xdr:row>
      <xdr:rowOff>319453</xdr:rowOff>
    </xdr:from>
    <xdr:to>
      <xdr:col>0</xdr:col>
      <xdr:colOff>1071928</xdr:colOff>
      <xdr:row>107</xdr:row>
      <xdr:rowOff>180975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2F54588-1BC5-4005-BF27-6AD4F0DA21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5846" t="3946" r="4931" b="4548"/>
        <a:stretch/>
      </xdr:blipFill>
      <xdr:spPr>
        <a:xfrm>
          <a:off x="60815" y="25884553"/>
          <a:ext cx="1011113" cy="1576022"/>
        </a:xfrm>
        <a:prstGeom prst="rect">
          <a:avLst/>
        </a:prstGeom>
      </xdr:spPr>
    </xdr:pic>
    <xdr:clientData/>
  </xdr:twoCellAnchor>
  <xdr:twoCellAnchor editAs="oneCell">
    <xdr:from>
      <xdr:col>0</xdr:col>
      <xdr:colOff>394920</xdr:colOff>
      <xdr:row>108</xdr:row>
      <xdr:rowOff>305534</xdr:rowOff>
    </xdr:from>
    <xdr:to>
      <xdr:col>0</xdr:col>
      <xdr:colOff>761268</xdr:colOff>
      <xdr:row>110</xdr:row>
      <xdr:rowOff>24652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B063AB6E-2C68-47F6-B91A-8614DE0E461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13957" t="1960" r="10411" b="2429"/>
        <a:stretch/>
      </xdr:blipFill>
      <xdr:spPr>
        <a:xfrm>
          <a:off x="394920" y="27928034"/>
          <a:ext cx="366348" cy="957368"/>
        </a:xfrm>
        <a:prstGeom prst="rect">
          <a:avLst/>
        </a:prstGeom>
      </xdr:spPr>
    </xdr:pic>
    <xdr:clientData/>
  </xdr:twoCellAnchor>
  <xdr:twoCellAnchor editAs="oneCell">
    <xdr:from>
      <xdr:col>0</xdr:col>
      <xdr:colOff>16565</xdr:colOff>
      <xdr:row>126</xdr:row>
      <xdr:rowOff>88210</xdr:rowOff>
    </xdr:from>
    <xdr:to>
      <xdr:col>0</xdr:col>
      <xdr:colOff>1091487</xdr:colOff>
      <xdr:row>131</xdr:row>
      <xdr:rowOff>190501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30A15E42-971F-46D5-AD98-52D341EBF9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6044" t="4235" r="3614" b="5240"/>
        <a:stretch/>
      </xdr:blipFill>
      <xdr:spPr>
        <a:xfrm>
          <a:off x="16565" y="33387610"/>
          <a:ext cx="1074922" cy="1673916"/>
        </a:xfrm>
        <a:prstGeom prst="rect">
          <a:avLst/>
        </a:prstGeom>
      </xdr:spPr>
    </xdr:pic>
    <xdr:clientData/>
  </xdr:twoCellAnchor>
  <xdr:twoCellAnchor editAs="oneCell">
    <xdr:from>
      <xdr:col>0</xdr:col>
      <xdr:colOff>389281</xdr:colOff>
      <xdr:row>144</xdr:row>
      <xdr:rowOff>8284</xdr:rowOff>
    </xdr:from>
    <xdr:to>
      <xdr:col>0</xdr:col>
      <xdr:colOff>762000</xdr:colOff>
      <xdr:row>144</xdr:row>
      <xdr:rowOff>819150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EFFD0D26-79E8-4AD4-AA6B-7F8671CDB8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7399" t="3156" r="4955" b="2404"/>
        <a:stretch/>
      </xdr:blipFill>
      <xdr:spPr>
        <a:xfrm>
          <a:off x="389281" y="37193884"/>
          <a:ext cx="372719" cy="810866"/>
        </a:xfrm>
        <a:prstGeom prst="rect">
          <a:avLst/>
        </a:prstGeom>
      </xdr:spPr>
    </xdr:pic>
    <xdr:clientData/>
  </xdr:twoCellAnchor>
  <xdr:twoCellAnchor editAs="oneCell">
    <xdr:from>
      <xdr:col>0</xdr:col>
      <xdr:colOff>339587</xdr:colOff>
      <xdr:row>156</xdr:row>
      <xdr:rowOff>57978</xdr:rowOff>
    </xdr:from>
    <xdr:to>
      <xdr:col>0</xdr:col>
      <xdr:colOff>790575</xdr:colOff>
      <xdr:row>158</xdr:row>
      <xdr:rowOff>314325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BDF67825-89C1-47D5-B9AE-92A2B60E84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11366" t="2960" r="9075" b="3330"/>
        <a:stretch/>
      </xdr:blipFill>
      <xdr:spPr>
        <a:xfrm>
          <a:off x="339587" y="40167753"/>
          <a:ext cx="450988" cy="1018347"/>
        </a:xfrm>
        <a:prstGeom prst="rect">
          <a:avLst/>
        </a:prstGeom>
      </xdr:spPr>
    </xdr:pic>
    <xdr:clientData/>
  </xdr:twoCellAnchor>
  <xdr:twoCellAnchor editAs="oneCell">
    <xdr:from>
      <xdr:col>0</xdr:col>
      <xdr:colOff>323024</xdr:colOff>
      <xdr:row>159</xdr:row>
      <xdr:rowOff>33130</xdr:rowOff>
    </xdr:from>
    <xdr:to>
      <xdr:col>0</xdr:col>
      <xdr:colOff>762000</xdr:colOff>
      <xdr:row>161</xdr:row>
      <xdr:rowOff>295275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DC65CA9C-544C-458D-B9AE-AF6A46CE14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l="9479" t="1780" r="9424" b="2118"/>
        <a:stretch/>
      </xdr:blipFill>
      <xdr:spPr>
        <a:xfrm>
          <a:off x="323024" y="41285905"/>
          <a:ext cx="438976" cy="102414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169</xdr:row>
      <xdr:rowOff>96079</xdr:rowOff>
    </xdr:from>
    <xdr:to>
      <xdr:col>0</xdr:col>
      <xdr:colOff>981075</xdr:colOff>
      <xdr:row>170</xdr:row>
      <xdr:rowOff>190500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5447BC52-5FF6-4CC8-9C61-C7AAA9953F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7" t="8348" r="2956" b="8869"/>
        <a:stretch/>
      </xdr:blipFill>
      <xdr:spPr>
        <a:xfrm>
          <a:off x="57151" y="44434954"/>
          <a:ext cx="923924" cy="40874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52</xdr:row>
      <xdr:rowOff>19050</xdr:rowOff>
    </xdr:from>
    <xdr:to>
      <xdr:col>0</xdr:col>
      <xdr:colOff>752475</xdr:colOff>
      <xdr:row>55</xdr:row>
      <xdr:rowOff>243787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B380F56E-F3CE-437E-9BBB-AAD7CE84C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8100" y="12811125"/>
          <a:ext cx="714375" cy="967687"/>
        </a:xfrm>
        <a:prstGeom prst="rect">
          <a:avLst/>
        </a:prstGeom>
      </xdr:spPr>
    </xdr:pic>
    <xdr:clientData/>
  </xdr:twoCellAnchor>
  <xdr:twoCellAnchor editAs="oneCell">
    <xdr:from>
      <xdr:col>0</xdr:col>
      <xdr:colOff>19051</xdr:colOff>
      <xdr:row>167</xdr:row>
      <xdr:rowOff>38100</xdr:rowOff>
    </xdr:from>
    <xdr:to>
      <xdr:col>1</xdr:col>
      <xdr:colOff>38100</xdr:colOff>
      <xdr:row>168</xdr:row>
      <xdr:rowOff>304800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12F0EA51-2F5B-41EB-9DEC-008A61EAF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9051" y="43367325"/>
          <a:ext cx="1133474" cy="771525"/>
        </a:xfrm>
        <a:prstGeom prst="rect">
          <a:avLst/>
        </a:prstGeom>
      </xdr:spPr>
    </xdr:pic>
    <xdr:clientData/>
  </xdr:twoCellAnchor>
  <xdr:twoCellAnchor editAs="oneCell">
    <xdr:from>
      <xdr:col>0</xdr:col>
      <xdr:colOff>714375</xdr:colOff>
      <xdr:row>165</xdr:row>
      <xdr:rowOff>304800</xdr:rowOff>
    </xdr:from>
    <xdr:to>
      <xdr:col>0</xdr:col>
      <xdr:colOff>1104900</xdr:colOff>
      <xdr:row>167</xdr:row>
      <xdr:rowOff>142267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EACF797D-0911-47B1-8C6D-60471D8EAB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14375" y="43157775"/>
          <a:ext cx="390525" cy="313717"/>
        </a:xfrm>
        <a:prstGeom prst="rect">
          <a:avLst/>
        </a:prstGeom>
      </xdr:spPr>
    </xdr:pic>
    <xdr:clientData/>
  </xdr:twoCellAnchor>
  <xdr:twoCellAnchor editAs="oneCell">
    <xdr:from>
      <xdr:col>0</xdr:col>
      <xdr:colOff>714375</xdr:colOff>
      <xdr:row>52</xdr:row>
      <xdr:rowOff>28575</xdr:rowOff>
    </xdr:from>
    <xdr:to>
      <xdr:col>0</xdr:col>
      <xdr:colOff>1104900</xdr:colOff>
      <xdr:row>53</xdr:row>
      <xdr:rowOff>133350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DC6BE951-CD15-4C41-9C58-0F4B9AEE7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14375" y="12820650"/>
          <a:ext cx="390525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110</xdr:row>
      <xdr:rowOff>790576</xdr:rowOff>
    </xdr:from>
    <xdr:to>
      <xdr:col>0</xdr:col>
      <xdr:colOff>1066801</xdr:colOff>
      <xdr:row>111</xdr:row>
      <xdr:rowOff>333376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D16BB815-D4AC-41A4-A760-BDCBA35E2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7151" y="29651326"/>
          <a:ext cx="100965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628650</xdr:colOff>
      <xdr:row>110</xdr:row>
      <xdr:rowOff>409575</xdr:rowOff>
    </xdr:from>
    <xdr:to>
      <xdr:col>0</xdr:col>
      <xdr:colOff>1019175</xdr:colOff>
      <xdr:row>110</xdr:row>
      <xdr:rowOff>777741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BBB35767-9961-4931-B9C6-52DEED177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28650" y="29270325"/>
          <a:ext cx="390525" cy="368166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</xdr:colOff>
      <xdr:row>20</xdr:row>
      <xdr:rowOff>66676</xdr:rowOff>
    </xdr:from>
    <xdr:to>
      <xdr:col>0</xdr:col>
      <xdr:colOff>591187</xdr:colOff>
      <xdr:row>23</xdr:row>
      <xdr:rowOff>142875</xdr:rowOff>
    </xdr:to>
    <xdr:pic>
      <xdr:nvPicPr>
        <xdr:cNvPr id="48" name="Рисунок 47" descr="Изображение выглядит как цилиндр, контейнер, корзина, дизайн&#10;&#10;Содержимое, созданное искусственным интеллектом, может быть неверным.">
          <a:extLst>
            <a:ext uri="{FF2B5EF4-FFF2-40B4-BE49-F238E27FC236}">
              <a16:creationId xmlns:a16="http://schemas.microsoft.com/office/drawing/2014/main" id="{9E51F84C-D2C5-41E2-B0CD-F573A29F9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8574" y="4533901"/>
          <a:ext cx="562613" cy="1104899"/>
        </a:xfrm>
        <a:prstGeom prst="rect">
          <a:avLst/>
        </a:prstGeom>
      </xdr:spPr>
    </xdr:pic>
    <xdr:clientData/>
  </xdr:twoCellAnchor>
  <xdr:twoCellAnchor editAs="oneCell">
    <xdr:from>
      <xdr:col>0</xdr:col>
      <xdr:colOff>538572</xdr:colOff>
      <xdr:row>20</xdr:row>
      <xdr:rowOff>314325</xdr:rowOff>
    </xdr:from>
    <xdr:to>
      <xdr:col>0</xdr:col>
      <xdr:colOff>1038225</xdr:colOff>
      <xdr:row>23</xdr:row>
      <xdr:rowOff>323850</xdr:rowOff>
    </xdr:to>
    <xdr:pic>
      <xdr:nvPicPr>
        <xdr:cNvPr id="49" name="Рисунок 48" descr="Изображение выглядит как Алюминий, стальной, серебряный&#10;&#10;Содержимое, созданное искусственным интеллектом, может быть неверным.">
          <a:extLst>
            <a:ext uri="{FF2B5EF4-FFF2-40B4-BE49-F238E27FC236}">
              <a16:creationId xmlns:a16="http://schemas.microsoft.com/office/drawing/2014/main" id="{5AD524AC-DA55-45D8-A961-84703250D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38572" y="4781550"/>
          <a:ext cx="499653" cy="1038225"/>
        </a:xfrm>
        <a:prstGeom prst="rect">
          <a:avLst/>
        </a:prstGeom>
      </xdr:spPr>
    </xdr:pic>
    <xdr:clientData/>
  </xdr:twoCellAnchor>
  <xdr:twoCellAnchor editAs="oneCell">
    <xdr:from>
      <xdr:col>0</xdr:col>
      <xdr:colOff>600075</xdr:colOff>
      <xdr:row>18</xdr:row>
      <xdr:rowOff>447675</xdr:rowOff>
    </xdr:from>
    <xdr:to>
      <xdr:col>1</xdr:col>
      <xdr:colOff>35882</xdr:colOff>
      <xdr:row>20</xdr:row>
      <xdr:rowOff>266700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BDCBF350-8713-4581-9FB4-A2A461E9F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00075" y="4248150"/>
          <a:ext cx="550232" cy="485775"/>
        </a:xfrm>
        <a:prstGeom prst="rect">
          <a:avLst/>
        </a:prstGeom>
      </xdr:spPr>
    </xdr:pic>
    <xdr:clientData/>
  </xdr:twoCellAnchor>
  <xdr:oneCellAnchor>
    <xdr:from>
      <xdr:col>0</xdr:col>
      <xdr:colOff>38100</xdr:colOff>
      <xdr:row>24</xdr:row>
      <xdr:rowOff>285751</xdr:rowOff>
    </xdr:from>
    <xdr:ext cx="562613" cy="1201611"/>
    <xdr:pic>
      <xdr:nvPicPr>
        <xdr:cNvPr id="51" name="Рисунок 50" descr="Изображение выглядит как цилиндр, контейнер, корзина, дизайн&#10;&#10;Содержимое, созданное искусственным интеллектом, может быть неверным.">
          <a:extLst>
            <a:ext uri="{FF2B5EF4-FFF2-40B4-BE49-F238E27FC236}">
              <a16:creationId xmlns:a16="http://schemas.microsoft.com/office/drawing/2014/main" id="{D3871B5F-4846-4083-A676-16D4C7A81E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8100" y="6124576"/>
          <a:ext cx="562613" cy="1201611"/>
        </a:xfrm>
        <a:prstGeom prst="rect">
          <a:avLst/>
        </a:prstGeom>
      </xdr:spPr>
    </xdr:pic>
    <xdr:clientData/>
  </xdr:oneCellAnchor>
  <xdr:oneCellAnchor>
    <xdr:from>
      <xdr:col>0</xdr:col>
      <xdr:colOff>557622</xdr:colOff>
      <xdr:row>26</xdr:row>
      <xdr:rowOff>73074</xdr:rowOff>
    </xdr:from>
    <xdr:ext cx="499653" cy="1199583"/>
    <xdr:pic>
      <xdr:nvPicPr>
        <xdr:cNvPr id="52" name="Рисунок 51" descr="Изображение выглядит как Алюминий, стальной, серебряный&#10;&#10;Содержимое, созданное искусственным интеллектом, может быть неверным.">
          <a:extLst>
            <a:ext uri="{FF2B5EF4-FFF2-40B4-BE49-F238E27FC236}">
              <a16:creationId xmlns:a16="http://schemas.microsoft.com/office/drawing/2014/main" id="{126E3F3F-57B0-4C5E-A02E-696E1FA21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57622" y="6597699"/>
          <a:ext cx="499653" cy="1199583"/>
        </a:xfrm>
        <a:prstGeom prst="rect">
          <a:avLst/>
        </a:prstGeom>
      </xdr:spPr>
    </xdr:pic>
    <xdr:clientData/>
  </xdr:oneCellAnchor>
  <xdr:oneCellAnchor>
    <xdr:from>
      <xdr:col>0</xdr:col>
      <xdr:colOff>545143</xdr:colOff>
      <xdr:row>24</xdr:row>
      <xdr:rowOff>38100</xdr:rowOff>
    </xdr:from>
    <xdr:ext cx="550232" cy="514960"/>
    <xdr:pic>
      <xdr:nvPicPr>
        <xdr:cNvPr id="53" name="Рисунок 52">
          <a:extLst>
            <a:ext uri="{FF2B5EF4-FFF2-40B4-BE49-F238E27FC236}">
              <a16:creationId xmlns:a16="http://schemas.microsoft.com/office/drawing/2014/main" id="{D9282577-872B-424C-8EB4-EE64C1FF2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45143" y="5876925"/>
          <a:ext cx="550232" cy="514960"/>
        </a:xfrm>
        <a:prstGeom prst="rect">
          <a:avLst/>
        </a:prstGeom>
      </xdr:spPr>
    </xdr:pic>
    <xdr:clientData/>
  </xdr:oneCellAnchor>
  <xdr:oneCellAnchor>
    <xdr:from>
      <xdr:col>0</xdr:col>
      <xdr:colOff>516568</xdr:colOff>
      <xdr:row>86</xdr:row>
      <xdr:rowOff>38100</xdr:rowOff>
    </xdr:from>
    <xdr:ext cx="550232" cy="514960"/>
    <xdr:pic>
      <xdr:nvPicPr>
        <xdr:cNvPr id="54" name="Рисунок 53">
          <a:extLst>
            <a:ext uri="{FF2B5EF4-FFF2-40B4-BE49-F238E27FC236}">
              <a16:creationId xmlns:a16="http://schemas.microsoft.com/office/drawing/2014/main" id="{5BCB253E-1EA6-464E-8995-C9FDF16D0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16568" y="21050250"/>
          <a:ext cx="550232" cy="514960"/>
        </a:xfrm>
        <a:prstGeom prst="rect">
          <a:avLst/>
        </a:prstGeom>
      </xdr:spPr>
    </xdr:pic>
    <xdr:clientData/>
  </xdr:oneCellAnchor>
  <xdr:twoCellAnchor editAs="oneCell">
    <xdr:from>
      <xdr:col>0</xdr:col>
      <xdr:colOff>171449</xdr:colOff>
      <xdr:row>86</xdr:row>
      <xdr:rowOff>561976</xdr:rowOff>
    </xdr:from>
    <xdr:to>
      <xdr:col>0</xdr:col>
      <xdr:colOff>798710</xdr:colOff>
      <xdr:row>87</xdr:row>
      <xdr:rowOff>838200</xdr:rowOff>
    </xdr:to>
    <xdr:pic>
      <xdr:nvPicPr>
        <xdr:cNvPr id="55" name="Рисунок 54" descr="Изображение выглядит как кухонный прибор, Бытовая техника, стальной, в помещении&#10;&#10;Содержимое, созданное искусственным интеллектом, может быть неверным.">
          <a:extLst>
            <a:ext uri="{FF2B5EF4-FFF2-40B4-BE49-F238E27FC236}">
              <a16:creationId xmlns:a16="http://schemas.microsoft.com/office/drawing/2014/main" id="{1053E3CD-73D0-43A6-8F03-30D0C644F0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71449" y="21574126"/>
          <a:ext cx="627261" cy="12287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0</xdr:row>
      <xdr:rowOff>1</xdr:rowOff>
    </xdr:from>
    <xdr:to>
      <xdr:col>9</xdr:col>
      <xdr:colOff>567690</xdr:colOff>
      <xdr:row>1</xdr:row>
      <xdr:rowOff>384810</xdr:rowOff>
    </xdr:to>
    <xdr:pic>
      <xdr:nvPicPr>
        <xdr:cNvPr id="21" name="Рисунок 20" descr="C:\Users\dmitrieva\Desktop\111.png">
          <a:extLst>
            <a:ext uri="{FF2B5EF4-FFF2-40B4-BE49-F238E27FC236}">
              <a16:creationId xmlns:a16="http://schemas.microsoft.com/office/drawing/2014/main" id="{9E0B4030-D218-427D-8B8D-F99D640F389A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4299" y="1"/>
          <a:ext cx="9397366" cy="62293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409575</xdr:colOff>
      <xdr:row>2</xdr:row>
      <xdr:rowOff>85725</xdr:rowOff>
    </xdr:from>
    <xdr:to>
      <xdr:col>10</xdr:col>
      <xdr:colOff>286030</xdr:colOff>
      <xdr:row>6</xdr:row>
      <xdr:rowOff>147295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E5B89DE2-70AD-4C22-B8AA-C95959754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025" y="809625"/>
          <a:ext cx="1257580" cy="1061695"/>
        </a:xfrm>
        <a:prstGeom prst="rect">
          <a:avLst/>
        </a:prstGeom>
      </xdr:spPr>
    </xdr:pic>
    <xdr:clientData/>
  </xdr:twoCellAnchor>
  <xdr:twoCellAnchor>
    <xdr:from>
      <xdr:col>0</xdr:col>
      <xdr:colOff>180975</xdr:colOff>
      <xdr:row>21</xdr:row>
      <xdr:rowOff>47625</xdr:rowOff>
    </xdr:from>
    <xdr:to>
      <xdr:col>0</xdr:col>
      <xdr:colOff>885825</xdr:colOff>
      <xdr:row>24</xdr:row>
      <xdr:rowOff>175552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827B8654-E13F-4B58-B133-898345402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4533900"/>
          <a:ext cx="704850" cy="728002"/>
        </a:xfrm>
        <a:prstGeom prst="rect">
          <a:avLst/>
        </a:prstGeom>
      </xdr:spPr>
    </xdr:pic>
    <xdr:clientData/>
  </xdr:twoCellAnchor>
  <xdr:twoCellAnchor>
    <xdr:from>
      <xdr:col>0</xdr:col>
      <xdr:colOff>28575</xdr:colOff>
      <xdr:row>26</xdr:row>
      <xdr:rowOff>38100</xdr:rowOff>
    </xdr:from>
    <xdr:to>
      <xdr:col>0</xdr:col>
      <xdr:colOff>1095736</xdr:colOff>
      <xdr:row>29</xdr:row>
      <xdr:rowOff>66675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417266F9-D500-4B6E-B9B6-392B40A44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5543550"/>
          <a:ext cx="1067161" cy="600075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142876</xdr:colOff>
      <xdr:row>31</xdr:row>
      <xdr:rowOff>38100</xdr:rowOff>
    </xdr:from>
    <xdr:to>
      <xdr:col>0</xdr:col>
      <xdr:colOff>839624</xdr:colOff>
      <xdr:row>34</xdr:row>
      <xdr:rowOff>171450</xdr:rowOff>
    </xdr:to>
    <xdr:pic>
      <xdr:nvPicPr>
        <xdr:cNvPr id="57" name="Рисунок 56">
          <a:extLst>
            <a:ext uri="{FF2B5EF4-FFF2-40B4-BE49-F238E27FC236}">
              <a16:creationId xmlns:a16="http://schemas.microsoft.com/office/drawing/2014/main" id="{78F25E0C-F071-4F91-AE42-F456AF093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6" y="6505575"/>
          <a:ext cx="696748" cy="704850"/>
        </a:xfrm>
        <a:prstGeom prst="rect">
          <a:avLst/>
        </a:prstGeom>
      </xdr:spPr>
    </xdr:pic>
    <xdr:clientData/>
  </xdr:twoCellAnchor>
  <xdr:twoCellAnchor>
    <xdr:from>
      <xdr:col>0</xdr:col>
      <xdr:colOff>104775</xdr:colOff>
      <xdr:row>35</xdr:row>
      <xdr:rowOff>38100</xdr:rowOff>
    </xdr:from>
    <xdr:to>
      <xdr:col>0</xdr:col>
      <xdr:colOff>923925</xdr:colOff>
      <xdr:row>37</xdr:row>
      <xdr:rowOff>163424</xdr:rowOff>
    </xdr:to>
    <xdr:pic>
      <xdr:nvPicPr>
        <xdr:cNvPr id="59" name="Рисунок 58">
          <a:extLst>
            <a:ext uri="{FF2B5EF4-FFF2-40B4-BE49-F238E27FC236}">
              <a16:creationId xmlns:a16="http://schemas.microsoft.com/office/drawing/2014/main" id="{DACA31A6-E388-4DFA-BF24-78A8FE009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7277100"/>
          <a:ext cx="819150" cy="696824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15</xdr:row>
      <xdr:rowOff>104775</xdr:rowOff>
    </xdr:from>
    <xdr:to>
      <xdr:col>0</xdr:col>
      <xdr:colOff>1085850</xdr:colOff>
      <xdr:row>19</xdr:row>
      <xdr:rowOff>72185</xdr:rowOff>
    </xdr:to>
    <xdr:pic>
      <xdr:nvPicPr>
        <xdr:cNvPr id="67" name="Рисунок 66">
          <a:extLst>
            <a:ext uri="{FF2B5EF4-FFF2-40B4-BE49-F238E27FC236}">
              <a16:creationId xmlns:a16="http://schemas.microsoft.com/office/drawing/2014/main" id="{D9591703-FD1A-4163-B0E6-654A491FA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3609975"/>
          <a:ext cx="1009650" cy="710774"/>
        </a:xfrm>
        <a:prstGeom prst="rect">
          <a:avLst/>
        </a:prstGeom>
      </xdr:spPr>
    </xdr:pic>
    <xdr:clientData/>
  </xdr:twoCellAnchor>
  <xdr:twoCellAnchor editAs="oneCell">
    <xdr:from>
      <xdr:col>0</xdr:col>
      <xdr:colOff>248478</xdr:colOff>
      <xdr:row>48</xdr:row>
      <xdr:rowOff>49696</xdr:rowOff>
    </xdr:from>
    <xdr:to>
      <xdr:col>0</xdr:col>
      <xdr:colOff>861392</xdr:colOff>
      <xdr:row>53</xdr:row>
      <xdr:rowOff>145368</xdr:rowOff>
    </xdr:to>
    <xdr:pic>
      <xdr:nvPicPr>
        <xdr:cNvPr id="70" name="Рисунок 69">
          <a:extLst>
            <a:ext uri="{FF2B5EF4-FFF2-40B4-BE49-F238E27FC236}">
              <a16:creationId xmlns:a16="http://schemas.microsoft.com/office/drawing/2014/main" id="{F2F98DE8-23D0-43DE-816D-60C177A4B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478" y="11098696"/>
          <a:ext cx="612914" cy="1048172"/>
        </a:xfrm>
        <a:prstGeom prst="rect">
          <a:avLst/>
        </a:prstGeom>
      </xdr:spPr>
    </xdr:pic>
    <xdr:clientData/>
  </xdr:twoCellAnchor>
  <xdr:twoCellAnchor editAs="oneCell">
    <xdr:from>
      <xdr:col>0</xdr:col>
      <xdr:colOff>66262</xdr:colOff>
      <xdr:row>63</xdr:row>
      <xdr:rowOff>74544</xdr:rowOff>
    </xdr:from>
    <xdr:to>
      <xdr:col>0</xdr:col>
      <xdr:colOff>1051892</xdr:colOff>
      <xdr:row>68</xdr:row>
      <xdr:rowOff>25339</xdr:rowOff>
    </xdr:to>
    <xdr:pic>
      <xdr:nvPicPr>
        <xdr:cNvPr id="72" name="Рисунок 71">
          <a:extLst>
            <a:ext uri="{FF2B5EF4-FFF2-40B4-BE49-F238E27FC236}">
              <a16:creationId xmlns:a16="http://schemas.microsoft.com/office/drawing/2014/main" id="{D09F6623-9606-4E4E-B9AE-F614CB850E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41" t="12012" r="6437" b="20629"/>
        <a:stretch/>
      </xdr:blipFill>
      <xdr:spPr>
        <a:xfrm>
          <a:off x="66262" y="13624892"/>
          <a:ext cx="985630" cy="9032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</xdr:rowOff>
    </xdr:from>
    <xdr:to>
      <xdr:col>7</xdr:col>
      <xdr:colOff>781051</xdr:colOff>
      <xdr:row>1</xdr:row>
      <xdr:rowOff>342900</xdr:rowOff>
    </xdr:to>
    <xdr:pic>
      <xdr:nvPicPr>
        <xdr:cNvPr id="26" name="Рисунок 25" descr="C:\Users\dmitrieva\Desktop\111.png">
          <a:extLst>
            <a:ext uri="{FF2B5EF4-FFF2-40B4-BE49-F238E27FC236}">
              <a16:creationId xmlns:a16="http://schemas.microsoft.com/office/drawing/2014/main" id="{B66F3579-488E-4421-B67C-990E667F4830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4300" y="1"/>
          <a:ext cx="8582026" cy="5810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428625</xdr:colOff>
      <xdr:row>1</xdr:row>
      <xdr:rowOff>409575</xdr:rowOff>
    </xdr:from>
    <xdr:to>
      <xdr:col>9</xdr:col>
      <xdr:colOff>272583</xdr:colOff>
      <xdr:row>5</xdr:row>
      <xdr:rowOff>137770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7B95FDAA-E831-4EE1-99F8-3FBECCB50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3900" y="647700"/>
          <a:ext cx="1253658" cy="1061695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13</xdr:row>
      <xdr:rowOff>76200</xdr:rowOff>
    </xdr:from>
    <xdr:to>
      <xdr:col>0</xdr:col>
      <xdr:colOff>704850</xdr:colOff>
      <xdr:row>16</xdr:row>
      <xdr:rowOff>93495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DE2A3F5D-CD28-4E45-A165-0907D67A2C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546" t="10092" r="11909" b="10818"/>
        <a:stretch/>
      </xdr:blipFill>
      <xdr:spPr>
        <a:xfrm>
          <a:off x="133351" y="3076575"/>
          <a:ext cx="571499" cy="59832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18</xdr:row>
      <xdr:rowOff>38099</xdr:rowOff>
    </xdr:from>
    <xdr:to>
      <xdr:col>0</xdr:col>
      <xdr:colOff>828675</xdr:colOff>
      <xdr:row>20</xdr:row>
      <xdr:rowOff>78580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12A732AA-5C8A-4CB4-9D86-CE397715BC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36" t="24818" r="5909" b="26909"/>
        <a:stretch/>
      </xdr:blipFill>
      <xdr:spPr>
        <a:xfrm>
          <a:off x="47625" y="4143374"/>
          <a:ext cx="781050" cy="421481"/>
        </a:xfrm>
        <a:prstGeom prst="rect">
          <a:avLst/>
        </a:prstGeom>
      </xdr:spPr>
    </xdr:pic>
    <xdr:clientData/>
  </xdr:twoCellAnchor>
  <xdr:twoCellAnchor editAs="oneCell">
    <xdr:from>
      <xdr:col>0</xdr:col>
      <xdr:colOff>17369</xdr:colOff>
      <xdr:row>22</xdr:row>
      <xdr:rowOff>94130</xdr:rowOff>
    </xdr:from>
    <xdr:to>
      <xdr:col>0</xdr:col>
      <xdr:colOff>826994</xdr:colOff>
      <xdr:row>25</xdr:row>
      <xdr:rowOff>38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D05F2C0C-DF18-4756-84D1-4B3E43175D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90" t="24545" r="6183" b="22545"/>
        <a:stretch/>
      </xdr:blipFill>
      <xdr:spPr>
        <a:xfrm>
          <a:off x="17369" y="4834218"/>
          <a:ext cx="809625" cy="477408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29</xdr:row>
      <xdr:rowOff>95250</xdr:rowOff>
    </xdr:from>
    <xdr:to>
      <xdr:col>0</xdr:col>
      <xdr:colOff>847725</xdr:colOff>
      <xdr:row>32</xdr:row>
      <xdr:rowOff>58209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146C711F-EBA2-4460-8C95-7E419EBC26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37" t="22637" r="8909" b="22273"/>
        <a:stretch/>
      </xdr:blipFill>
      <xdr:spPr>
        <a:xfrm>
          <a:off x="38100" y="6677025"/>
          <a:ext cx="809625" cy="534459"/>
        </a:xfrm>
        <a:prstGeom prst="rect">
          <a:avLst/>
        </a:prstGeom>
      </xdr:spPr>
    </xdr:pic>
    <xdr:clientData/>
  </xdr:twoCellAnchor>
  <xdr:twoCellAnchor editAs="oneCell">
    <xdr:from>
      <xdr:col>0</xdr:col>
      <xdr:colOff>63875</xdr:colOff>
      <xdr:row>35</xdr:row>
      <xdr:rowOff>143436</xdr:rowOff>
    </xdr:from>
    <xdr:to>
      <xdr:col>0</xdr:col>
      <xdr:colOff>827827</xdr:colOff>
      <xdr:row>38</xdr:row>
      <xdr:rowOff>77320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B74020A1-7E68-4985-B518-CD1ED21E05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37" t="18818" r="6727" b="22545"/>
        <a:stretch/>
      </xdr:blipFill>
      <xdr:spPr>
        <a:xfrm>
          <a:off x="63875" y="7534836"/>
          <a:ext cx="763952" cy="505384"/>
        </a:xfrm>
        <a:prstGeom prst="rect">
          <a:avLst/>
        </a:prstGeom>
      </xdr:spPr>
    </xdr:pic>
    <xdr:clientData/>
  </xdr:twoCellAnchor>
  <xdr:twoCellAnchor editAs="oneCell">
    <xdr:from>
      <xdr:col>0</xdr:col>
      <xdr:colOff>94129</xdr:colOff>
      <xdr:row>40</xdr:row>
      <xdr:rowOff>80681</xdr:rowOff>
    </xdr:from>
    <xdr:to>
      <xdr:col>0</xdr:col>
      <xdr:colOff>762001</xdr:colOff>
      <xdr:row>43</xdr:row>
      <xdr:rowOff>150338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EF7B5A28-D054-445D-B0ED-0CD2545945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81" t="8455" r="6182" b="6454"/>
        <a:stretch/>
      </xdr:blipFill>
      <xdr:spPr>
        <a:xfrm>
          <a:off x="94129" y="8664387"/>
          <a:ext cx="667872" cy="641157"/>
        </a:xfrm>
        <a:prstGeom prst="rect">
          <a:avLst/>
        </a:prstGeom>
      </xdr:spPr>
    </xdr:pic>
    <xdr:clientData/>
  </xdr:twoCellAnchor>
  <xdr:twoCellAnchor editAs="oneCell">
    <xdr:from>
      <xdr:col>0</xdr:col>
      <xdr:colOff>19051</xdr:colOff>
      <xdr:row>45</xdr:row>
      <xdr:rowOff>133350</xdr:rowOff>
    </xdr:from>
    <xdr:to>
      <xdr:col>0</xdr:col>
      <xdr:colOff>841019</xdr:colOff>
      <xdr:row>49</xdr:row>
      <xdr:rowOff>57149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47551365-0534-4882-B708-70C4CDB09B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46" t="13638" r="5909" b="10817"/>
        <a:stretch/>
      </xdr:blipFill>
      <xdr:spPr>
        <a:xfrm>
          <a:off x="19051" y="11096625"/>
          <a:ext cx="821968" cy="6857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53</xdr:row>
      <xdr:rowOff>76200</xdr:rowOff>
    </xdr:from>
    <xdr:to>
      <xdr:col>0</xdr:col>
      <xdr:colOff>828675</xdr:colOff>
      <xdr:row>56</xdr:row>
      <xdr:rowOff>114300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04DF3CA0-BD0E-431F-A727-802A0183DC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46" t="16909" r="5909" b="15182"/>
        <a:stretch/>
      </xdr:blipFill>
      <xdr:spPr>
        <a:xfrm>
          <a:off x="28575" y="12563475"/>
          <a:ext cx="800100" cy="6000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58</xdr:row>
      <xdr:rowOff>116541</xdr:rowOff>
    </xdr:from>
    <xdr:to>
      <xdr:col>0</xdr:col>
      <xdr:colOff>844802</xdr:colOff>
      <xdr:row>61</xdr:row>
      <xdr:rowOff>118222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7B3422D9-10C9-4287-A234-7A3573A472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18" t="20727" r="6455" b="17091"/>
        <a:stretch/>
      </xdr:blipFill>
      <xdr:spPr>
        <a:xfrm>
          <a:off x="47626" y="12118041"/>
          <a:ext cx="797176" cy="55076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68</xdr:row>
      <xdr:rowOff>128868</xdr:rowOff>
    </xdr:from>
    <xdr:to>
      <xdr:col>0</xdr:col>
      <xdr:colOff>854933</xdr:colOff>
      <xdr:row>71</xdr:row>
      <xdr:rowOff>100293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DDFEFBCB-009A-4BE8-B5EB-42CD72B7F8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46" t="25091" r="5364" b="14364"/>
        <a:stretch/>
      </xdr:blipFill>
      <xdr:spPr>
        <a:xfrm>
          <a:off x="38100" y="14024162"/>
          <a:ext cx="816833" cy="542925"/>
        </a:xfrm>
        <a:prstGeom prst="rect">
          <a:avLst/>
        </a:prstGeom>
      </xdr:spPr>
    </xdr:pic>
    <xdr:clientData/>
  </xdr:twoCellAnchor>
  <xdr:twoCellAnchor editAs="oneCell">
    <xdr:from>
      <xdr:col>0</xdr:col>
      <xdr:colOff>118222</xdr:colOff>
      <xdr:row>80</xdr:row>
      <xdr:rowOff>22412</xdr:rowOff>
    </xdr:from>
    <xdr:to>
      <xdr:col>0</xdr:col>
      <xdr:colOff>795617</xdr:colOff>
      <xdr:row>80</xdr:row>
      <xdr:rowOff>423066</xdr:rowOff>
    </xdr:to>
    <xdr:pic>
      <xdr:nvPicPr>
        <xdr:cNvPr id="56" name="Рисунок 55">
          <a:extLst>
            <a:ext uri="{FF2B5EF4-FFF2-40B4-BE49-F238E27FC236}">
              <a16:creationId xmlns:a16="http://schemas.microsoft.com/office/drawing/2014/main" id="{33EAEA15-17D6-4A71-83B6-268357C9C9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18" t="26454" r="6727" b="20636"/>
        <a:stretch/>
      </xdr:blipFill>
      <xdr:spPr>
        <a:xfrm>
          <a:off x="118222" y="16214912"/>
          <a:ext cx="677395" cy="400654"/>
        </a:xfrm>
        <a:prstGeom prst="rect">
          <a:avLst/>
        </a:prstGeom>
      </xdr:spPr>
    </xdr:pic>
    <xdr:clientData/>
  </xdr:twoCellAnchor>
  <xdr:twoCellAnchor editAs="oneCell">
    <xdr:from>
      <xdr:col>0</xdr:col>
      <xdr:colOff>107016</xdr:colOff>
      <xdr:row>81</xdr:row>
      <xdr:rowOff>33618</xdr:rowOff>
    </xdr:from>
    <xdr:to>
      <xdr:col>0</xdr:col>
      <xdr:colOff>806824</xdr:colOff>
      <xdr:row>81</xdr:row>
      <xdr:rowOff>424060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9F851DDD-4F48-4308-9897-09F683225C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91" t="27546" r="6455" b="22546"/>
        <a:stretch/>
      </xdr:blipFill>
      <xdr:spPr>
        <a:xfrm>
          <a:off x="107016" y="16685559"/>
          <a:ext cx="699808" cy="390442"/>
        </a:xfrm>
        <a:prstGeom prst="rect">
          <a:avLst/>
        </a:prstGeom>
      </xdr:spPr>
    </xdr:pic>
    <xdr:clientData/>
  </xdr:twoCellAnchor>
  <xdr:twoCellAnchor editAs="oneCell">
    <xdr:from>
      <xdr:col>0</xdr:col>
      <xdr:colOff>33616</xdr:colOff>
      <xdr:row>82</xdr:row>
      <xdr:rowOff>78439</xdr:rowOff>
    </xdr:from>
    <xdr:to>
      <xdr:col>0</xdr:col>
      <xdr:colOff>809626</xdr:colOff>
      <xdr:row>85</xdr:row>
      <xdr:rowOff>118222</xdr:rowOff>
    </xdr:to>
    <xdr:pic>
      <xdr:nvPicPr>
        <xdr:cNvPr id="60" name="Рисунок 59">
          <a:extLst>
            <a:ext uri="{FF2B5EF4-FFF2-40B4-BE49-F238E27FC236}">
              <a16:creationId xmlns:a16="http://schemas.microsoft.com/office/drawing/2014/main" id="{557DCFD4-744A-4EAB-942B-047006A7EE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71" t="6738" r="6952" b="4706"/>
        <a:stretch/>
      </xdr:blipFill>
      <xdr:spPr>
        <a:xfrm>
          <a:off x="33616" y="17189821"/>
          <a:ext cx="776010" cy="773208"/>
        </a:xfrm>
        <a:prstGeom prst="rect">
          <a:avLst/>
        </a:prstGeom>
      </xdr:spPr>
    </xdr:pic>
    <xdr:clientData/>
  </xdr:twoCellAnchor>
  <xdr:twoCellAnchor editAs="oneCell">
    <xdr:from>
      <xdr:col>0</xdr:col>
      <xdr:colOff>87693</xdr:colOff>
      <xdr:row>86</xdr:row>
      <xdr:rowOff>70311</xdr:rowOff>
    </xdr:from>
    <xdr:to>
      <xdr:col>0</xdr:col>
      <xdr:colOff>790574</xdr:colOff>
      <xdr:row>86</xdr:row>
      <xdr:rowOff>358522</xdr:rowOff>
    </xdr:to>
    <xdr:pic>
      <xdr:nvPicPr>
        <xdr:cNvPr id="62" name="Рисунок 61">
          <a:extLst>
            <a:ext uri="{FF2B5EF4-FFF2-40B4-BE49-F238E27FC236}">
              <a16:creationId xmlns:a16="http://schemas.microsoft.com/office/drawing/2014/main" id="{7D440472-FFCF-4AC4-868E-385FCD482C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235" t="7701" r="36471" b="5989"/>
        <a:stretch/>
      </xdr:blipFill>
      <xdr:spPr>
        <a:xfrm rot="5400000">
          <a:off x="295028" y="17893801"/>
          <a:ext cx="288211" cy="702881"/>
        </a:xfrm>
        <a:prstGeom prst="rect">
          <a:avLst/>
        </a:prstGeom>
      </xdr:spPr>
    </xdr:pic>
    <xdr:clientData/>
  </xdr:twoCellAnchor>
  <xdr:twoCellAnchor editAs="oneCell">
    <xdr:from>
      <xdr:col>0</xdr:col>
      <xdr:colOff>56029</xdr:colOff>
      <xdr:row>87</xdr:row>
      <xdr:rowOff>67237</xdr:rowOff>
    </xdr:from>
    <xdr:to>
      <xdr:col>0</xdr:col>
      <xdr:colOff>835508</xdr:colOff>
      <xdr:row>88</xdr:row>
      <xdr:rowOff>212912</xdr:rowOff>
    </xdr:to>
    <xdr:pic>
      <xdr:nvPicPr>
        <xdr:cNvPr id="64" name="Рисунок 63">
          <a:extLst>
            <a:ext uri="{FF2B5EF4-FFF2-40B4-BE49-F238E27FC236}">
              <a16:creationId xmlns:a16="http://schemas.microsoft.com/office/drawing/2014/main" id="{566FE2B6-E0EB-488B-9529-5ACB342E86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52" t="4813" r="24919" b="4706"/>
        <a:stretch/>
      </xdr:blipFill>
      <xdr:spPr>
        <a:xfrm rot="5400000">
          <a:off x="238461" y="22162099"/>
          <a:ext cx="414616" cy="779479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112059</xdr:colOff>
      <xdr:row>89</xdr:row>
      <xdr:rowOff>78441</xdr:rowOff>
    </xdr:from>
    <xdr:to>
      <xdr:col>0</xdr:col>
      <xdr:colOff>739588</xdr:colOff>
      <xdr:row>91</xdr:row>
      <xdr:rowOff>168718</xdr:rowOff>
    </xdr:to>
    <xdr:pic>
      <xdr:nvPicPr>
        <xdr:cNvPr id="66" name="Рисунок 65">
          <a:extLst>
            <a:ext uri="{FF2B5EF4-FFF2-40B4-BE49-F238E27FC236}">
              <a16:creationId xmlns:a16="http://schemas.microsoft.com/office/drawing/2014/main" id="{7A42D95C-5234-4586-BB55-3C0DB91A2E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701" t="20856" r="12407" b="19144"/>
        <a:stretch/>
      </xdr:blipFill>
      <xdr:spPr>
        <a:xfrm>
          <a:off x="112059" y="22893617"/>
          <a:ext cx="627529" cy="471277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112058</xdr:colOff>
      <xdr:row>92</xdr:row>
      <xdr:rowOff>33618</xdr:rowOff>
    </xdr:from>
    <xdr:to>
      <xdr:col>0</xdr:col>
      <xdr:colOff>747333</xdr:colOff>
      <xdr:row>93</xdr:row>
      <xdr:rowOff>261658</xdr:rowOff>
    </xdr:to>
    <xdr:pic>
      <xdr:nvPicPr>
        <xdr:cNvPr id="68" name="Рисунок 67">
          <a:extLst>
            <a:ext uri="{FF2B5EF4-FFF2-40B4-BE49-F238E27FC236}">
              <a16:creationId xmlns:a16="http://schemas.microsoft.com/office/drawing/2014/main" id="{A22D2ACD-4F0A-4962-9AE1-EA19AA8008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305" t="15722" r="8235" b="18824"/>
        <a:stretch/>
      </xdr:blipFill>
      <xdr:spPr>
        <a:xfrm>
          <a:off x="112058" y="23431500"/>
          <a:ext cx="635275" cy="504265"/>
        </a:xfrm>
        <a:prstGeom prst="rect">
          <a:avLst/>
        </a:prstGeom>
      </xdr:spPr>
    </xdr:pic>
    <xdr:clientData/>
  </xdr:twoCellAnchor>
  <xdr:twoCellAnchor editAs="oneCell">
    <xdr:from>
      <xdr:col>0</xdr:col>
      <xdr:colOff>56030</xdr:colOff>
      <xdr:row>94</xdr:row>
      <xdr:rowOff>179294</xdr:rowOff>
    </xdr:from>
    <xdr:to>
      <xdr:col>0</xdr:col>
      <xdr:colOff>807886</xdr:colOff>
      <xdr:row>95</xdr:row>
      <xdr:rowOff>179294</xdr:rowOff>
    </xdr:to>
    <xdr:pic>
      <xdr:nvPicPr>
        <xdr:cNvPr id="70" name="Рисунок 69">
          <a:extLst>
            <a:ext uri="{FF2B5EF4-FFF2-40B4-BE49-F238E27FC236}">
              <a16:creationId xmlns:a16="http://schemas.microsoft.com/office/drawing/2014/main" id="{0C34EDFD-46E1-445E-9F10-E1B70F56DB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952" b="26845"/>
        <a:stretch/>
      </xdr:blipFill>
      <xdr:spPr>
        <a:xfrm>
          <a:off x="56030" y="24159882"/>
          <a:ext cx="751856" cy="347382"/>
        </a:xfrm>
        <a:prstGeom prst="rect">
          <a:avLst/>
        </a:prstGeom>
      </xdr:spPr>
    </xdr:pic>
    <xdr:clientData/>
  </xdr:twoCellAnchor>
  <xdr:twoCellAnchor editAs="oneCell">
    <xdr:from>
      <xdr:col>0</xdr:col>
      <xdr:colOff>257736</xdr:colOff>
      <xdr:row>96</xdr:row>
      <xdr:rowOff>33617</xdr:rowOff>
    </xdr:from>
    <xdr:to>
      <xdr:col>0</xdr:col>
      <xdr:colOff>672354</xdr:colOff>
      <xdr:row>96</xdr:row>
      <xdr:rowOff>329772</xdr:rowOff>
    </xdr:to>
    <xdr:pic>
      <xdr:nvPicPr>
        <xdr:cNvPr id="72" name="Рисунок 71">
          <a:extLst>
            <a:ext uri="{FF2B5EF4-FFF2-40B4-BE49-F238E27FC236}">
              <a16:creationId xmlns:a16="http://schemas.microsoft.com/office/drawing/2014/main" id="{D373CA64-0A33-403E-9B3F-8D64DE4FA1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545" t="26097" r="13583" b="22567"/>
        <a:stretch/>
      </xdr:blipFill>
      <xdr:spPr>
        <a:xfrm>
          <a:off x="257736" y="21044646"/>
          <a:ext cx="414618" cy="29615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2</xdr:rowOff>
    </xdr:from>
    <xdr:to>
      <xdr:col>5</xdr:col>
      <xdr:colOff>704850</xdr:colOff>
      <xdr:row>1</xdr:row>
      <xdr:rowOff>285751</xdr:rowOff>
    </xdr:to>
    <xdr:pic>
      <xdr:nvPicPr>
        <xdr:cNvPr id="2" name="Рисунок 1" descr="C:\Users\dmitrieva\Desktop\111.png">
          <a:extLst>
            <a:ext uri="{FF2B5EF4-FFF2-40B4-BE49-F238E27FC236}">
              <a16:creationId xmlns:a16="http://schemas.microsoft.com/office/drawing/2014/main" id="{C56DEE5C-761B-4AD1-AB1D-C69AFC939D55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4300" y="2"/>
          <a:ext cx="7858125" cy="5238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523875</xdr:colOff>
      <xdr:row>2</xdr:row>
      <xdr:rowOff>95251</xdr:rowOff>
    </xdr:from>
    <xdr:to>
      <xdr:col>5</xdr:col>
      <xdr:colOff>174914</xdr:colOff>
      <xdr:row>5</xdr:row>
      <xdr:rowOff>66676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C74D51C-CE06-4619-A4C7-DA4E106CF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6080" y="822615"/>
          <a:ext cx="1053811" cy="828675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12</xdr:row>
      <xdr:rowOff>47625</xdr:rowOff>
    </xdr:from>
    <xdr:to>
      <xdr:col>0</xdr:col>
      <xdr:colOff>590550</xdr:colOff>
      <xdr:row>12</xdr:row>
      <xdr:rowOff>450973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4F7FF3F1-69EC-4490-9DB6-22EBCEED07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000" t="18666" r="28222" b="24445"/>
        <a:stretch/>
      </xdr:blipFill>
      <xdr:spPr>
        <a:xfrm>
          <a:off x="266700" y="3057525"/>
          <a:ext cx="323850" cy="403348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13</xdr:row>
      <xdr:rowOff>161925</xdr:rowOff>
    </xdr:from>
    <xdr:to>
      <xdr:col>0</xdr:col>
      <xdr:colOff>704850</xdr:colOff>
      <xdr:row>15</xdr:row>
      <xdr:rowOff>75900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928A5A01-FFA9-4F36-8F6C-8EEEF1B52A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71" t="20572" r="10857" b="21714"/>
        <a:stretch/>
      </xdr:blipFill>
      <xdr:spPr>
        <a:xfrm rot="19712292">
          <a:off x="238125" y="3676650"/>
          <a:ext cx="466725" cy="371175"/>
        </a:xfrm>
        <a:prstGeom prst="rect">
          <a:avLst/>
        </a:prstGeom>
      </xdr:spPr>
    </xdr:pic>
    <xdr:clientData/>
  </xdr:twoCellAnchor>
  <xdr:twoCellAnchor editAs="oneCell">
    <xdr:from>
      <xdr:col>0</xdr:col>
      <xdr:colOff>158583</xdr:colOff>
      <xdr:row>16</xdr:row>
      <xdr:rowOff>115490</xdr:rowOff>
    </xdr:from>
    <xdr:to>
      <xdr:col>0</xdr:col>
      <xdr:colOff>590442</xdr:colOff>
      <xdr:row>18</xdr:row>
      <xdr:rowOff>94077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46736F34-E65D-4DBD-AA2C-86E43F0139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778" t="24667" r="25778" b="26222"/>
        <a:stretch/>
      </xdr:blipFill>
      <xdr:spPr>
        <a:xfrm rot="2671967">
          <a:off x="158583" y="4201715"/>
          <a:ext cx="431859" cy="407212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27</xdr:row>
      <xdr:rowOff>9525</xdr:rowOff>
    </xdr:from>
    <xdr:to>
      <xdr:col>0</xdr:col>
      <xdr:colOff>726081</xdr:colOff>
      <xdr:row>28</xdr:row>
      <xdr:rowOff>171450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A78BE5DC-5FDC-42E3-A440-51EB8D1626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71" t="29714" r="14857" b="28286"/>
        <a:stretch/>
      </xdr:blipFill>
      <xdr:spPr>
        <a:xfrm>
          <a:off x="152401" y="5029200"/>
          <a:ext cx="573680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154754</xdr:colOff>
      <xdr:row>30</xdr:row>
      <xdr:rowOff>165876</xdr:rowOff>
    </xdr:from>
    <xdr:to>
      <xdr:col>0</xdr:col>
      <xdr:colOff>708239</xdr:colOff>
      <xdr:row>33</xdr:row>
      <xdr:rowOff>35288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B9302E47-29E7-4487-94DA-FBB3165FB6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22572" r="15714" b="23714"/>
        <a:stretch/>
      </xdr:blipFill>
      <xdr:spPr>
        <a:xfrm rot="1505985">
          <a:off x="154754" y="5757051"/>
          <a:ext cx="553485" cy="440912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36</xdr:row>
      <xdr:rowOff>47625</xdr:rowOff>
    </xdr:from>
    <xdr:to>
      <xdr:col>0</xdr:col>
      <xdr:colOff>790576</xdr:colOff>
      <xdr:row>38</xdr:row>
      <xdr:rowOff>32280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B505F656-AA5F-4E65-8B02-C1D6647726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143" t="30857" r="16285" b="33143"/>
        <a:stretch/>
      </xdr:blipFill>
      <xdr:spPr>
        <a:xfrm>
          <a:off x="85726" y="6781800"/>
          <a:ext cx="704850" cy="36565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19</xdr:row>
      <xdr:rowOff>142875</xdr:rowOff>
    </xdr:from>
    <xdr:to>
      <xdr:col>0</xdr:col>
      <xdr:colOff>754020</xdr:colOff>
      <xdr:row>22</xdr:row>
      <xdr:rowOff>38100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1AD3F26C-D38E-497B-AAEE-AB6E8C7D0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7625" y="7639050"/>
          <a:ext cx="706395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23</xdr:row>
      <xdr:rowOff>66675</xdr:rowOff>
    </xdr:from>
    <xdr:to>
      <xdr:col>0</xdr:col>
      <xdr:colOff>742951</xdr:colOff>
      <xdr:row>24</xdr:row>
      <xdr:rowOff>225157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F4C54FD4-0968-4B86-8636-10EB4F6A86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445" t="27555" r="13332" b="18667"/>
        <a:stretch/>
      </xdr:blipFill>
      <xdr:spPr>
        <a:xfrm>
          <a:off x="133351" y="8324850"/>
          <a:ext cx="609600" cy="46328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47625</xdr:rowOff>
    </xdr:from>
    <xdr:to>
      <xdr:col>0</xdr:col>
      <xdr:colOff>852676</xdr:colOff>
      <xdr:row>42</xdr:row>
      <xdr:rowOff>238125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66104851-F9E0-42EA-BA5A-C270DD23B1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77" t="20444" r="3111" b="28667"/>
        <a:stretch/>
      </xdr:blipFill>
      <xdr:spPr>
        <a:xfrm>
          <a:off x="0" y="8886825"/>
          <a:ext cx="852676" cy="47625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25</xdr:row>
      <xdr:rowOff>9525</xdr:rowOff>
    </xdr:from>
    <xdr:to>
      <xdr:col>0</xdr:col>
      <xdr:colOff>733425</xdr:colOff>
      <xdr:row>25</xdr:row>
      <xdr:rowOff>556322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B9C9D18D-1A09-42EE-8046-9FDD1D2E5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33350" y="9448800"/>
          <a:ext cx="600075" cy="546797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171451</xdr:colOff>
      <xdr:row>40</xdr:row>
      <xdr:rowOff>66675</xdr:rowOff>
    </xdr:from>
    <xdr:to>
      <xdr:col>0</xdr:col>
      <xdr:colOff>725105</xdr:colOff>
      <xdr:row>40</xdr:row>
      <xdr:rowOff>609600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080DF6BB-8199-4C68-81BD-DDA99F225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1" y="10144125"/>
          <a:ext cx="553654" cy="54292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43</xdr:row>
      <xdr:rowOff>47625</xdr:rowOff>
    </xdr:from>
    <xdr:to>
      <xdr:col>0</xdr:col>
      <xdr:colOff>732569</xdr:colOff>
      <xdr:row>43</xdr:row>
      <xdr:rowOff>850446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524083FC-1062-4B9A-934E-7BE56B3539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68" r="11321"/>
        <a:stretch/>
      </xdr:blipFill>
      <xdr:spPr>
        <a:xfrm>
          <a:off x="85725" y="10858500"/>
          <a:ext cx="646844" cy="80282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124239</xdr:colOff>
      <xdr:row>0</xdr:row>
      <xdr:rowOff>33131</xdr:rowOff>
    </xdr:from>
    <xdr:to>
      <xdr:col>10</xdr:col>
      <xdr:colOff>466725</xdr:colOff>
      <xdr:row>1</xdr:row>
      <xdr:rowOff>323850</xdr:rowOff>
    </xdr:to>
    <xdr:pic>
      <xdr:nvPicPr>
        <xdr:cNvPr id="28" name="Рисунок 27" descr="C:\Users\dmitrieva\Desktop\111.png">
          <a:extLst>
            <a:ext uri="{FF2B5EF4-FFF2-40B4-BE49-F238E27FC236}">
              <a16:creationId xmlns:a16="http://schemas.microsoft.com/office/drawing/2014/main" id="{549834F4-8574-4339-AC19-FB70F8385184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24239" y="33131"/>
          <a:ext cx="8476836" cy="52884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352424</xdr:colOff>
      <xdr:row>17</xdr:row>
      <xdr:rowOff>28576</xdr:rowOff>
    </xdr:from>
    <xdr:to>
      <xdr:col>0</xdr:col>
      <xdr:colOff>1076325</xdr:colOff>
      <xdr:row>17</xdr:row>
      <xdr:rowOff>638046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150453F1-6DAD-4FD1-99C0-1CC2545D7D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793" t="19260" r="16667" b="20247"/>
        <a:stretch/>
      </xdr:blipFill>
      <xdr:spPr>
        <a:xfrm>
          <a:off x="352424" y="2390776"/>
          <a:ext cx="723901" cy="60947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390524</xdr:colOff>
      <xdr:row>18</xdr:row>
      <xdr:rowOff>57146</xdr:rowOff>
    </xdr:from>
    <xdr:to>
      <xdr:col>0</xdr:col>
      <xdr:colOff>1143000</xdr:colOff>
      <xdr:row>18</xdr:row>
      <xdr:rowOff>652297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078DE762-63AA-48ED-984B-AC3D746332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91" t="19730" r="16415" b="20466"/>
        <a:stretch/>
      </xdr:blipFill>
      <xdr:spPr>
        <a:xfrm rot="10800000">
          <a:off x="390524" y="3076571"/>
          <a:ext cx="752476" cy="595151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352424</xdr:colOff>
      <xdr:row>19</xdr:row>
      <xdr:rowOff>38101</xdr:rowOff>
    </xdr:from>
    <xdr:to>
      <xdr:col>0</xdr:col>
      <xdr:colOff>1152525</xdr:colOff>
      <xdr:row>20</xdr:row>
      <xdr:rowOff>298134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D4154EB0-D020-4DC4-B597-6D85781E3A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78" t="21428" r="19100" b="23352"/>
        <a:stretch/>
      </xdr:blipFill>
      <xdr:spPr>
        <a:xfrm>
          <a:off x="352424" y="3714751"/>
          <a:ext cx="800101" cy="574358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428626</xdr:colOff>
      <xdr:row>21</xdr:row>
      <xdr:rowOff>47626</xdr:rowOff>
    </xdr:from>
    <xdr:to>
      <xdr:col>0</xdr:col>
      <xdr:colOff>1123950</xdr:colOff>
      <xdr:row>22</xdr:row>
      <xdr:rowOff>274409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BD450686-EE52-4ED6-A792-5BC7DD7DCA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123" t="23885" r="21123" b="23622"/>
        <a:stretch/>
      </xdr:blipFill>
      <xdr:spPr>
        <a:xfrm>
          <a:off x="428626" y="4352926"/>
          <a:ext cx="695324" cy="541108"/>
        </a:xfrm>
        <a:prstGeom prst="rect">
          <a:avLst/>
        </a:prstGeom>
      </xdr:spPr>
    </xdr:pic>
    <xdr:clientData/>
  </xdr:twoCellAnchor>
  <xdr:twoCellAnchor editAs="oneCell">
    <xdr:from>
      <xdr:col>0</xdr:col>
      <xdr:colOff>523875</xdr:colOff>
      <xdr:row>23</xdr:row>
      <xdr:rowOff>57150</xdr:rowOff>
    </xdr:from>
    <xdr:to>
      <xdr:col>0</xdr:col>
      <xdr:colOff>1038225</xdr:colOff>
      <xdr:row>24</xdr:row>
      <xdr:rowOff>275544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EB64CE8E-32BB-47B8-8AEC-C6CD76B718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492" t="16854" r="17581" b="17977"/>
        <a:stretch/>
      </xdr:blipFill>
      <xdr:spPr>
        <a:xfrm>
          <a:off x="523875" y="4991100"/>
          <a:ext cx="514350" cy="532719"/>
        </a:xfrm>
        <a:prstGeom prst="rect">
          <a:avLst/>
        </a:prstGeom>
      </xdr:spPr>
    </xdr:pic>
    <xdr:clientData/>
  </xdr:twoCellAnchor>
  <xdr:twoCellAnchor editAs="oneCell">
    <xdr:from>
      <xdr:col>0</xdr:col>
      <xdr:colOff>485776</xdr:colOff>
      <xdr:row>25</xdr:row>
      <xdr:rowOff>19050</xdr:rowOff>
    </xdr:from>
    <xdr:to>
      <xdr:col>0</xdr:col>
      <xdr:colOff>1000126</xdr:colOff>
      <xdr:row>26</xdr:row>
      <xdr:rowOff>291083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F10D1848-FB00-407D-AD1F-E1235147FC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19" t="17978" r="19950" b="17978"/>
        <a:stretch/>
      </xdr:blipFill>
      <xdr:spPr>
        <a:xfrm>
          <a:off x="485776" y="5581650"/>
          <a:ext cx="514350" cy="586359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476251</xdr:colOff>
      <xdr:row>27</xdr:row>
      <xdr:rowOff>47625</xdr:rowOff>
    </xdr:from>
    <xdr:to>
      <xdr:col>0</xdr:col>
      <xdr:colOff>1047751</xdr:colOff>
      <xdr:row>27</xdr:row>
      <xdr:rowOff>646744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4781BC37-7647-4B67-BC70-FA8D1878EB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489" t="17753" r="18098" b="18877"/>
        <a:stretch/>
      </xdr:blipFill>
      <xdr:spPr>
        <a:xfrm>
          <a:off x="476251" y="6238875"/>
          <a:ext cx="571500" cy="599119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476250</xdr:colOff>
      <xdr:row>28</xdr:row>
      <xdr:rowOff>28575</xdr:rowOff>
    </xdr:from>
    <xdr:to>
      <xdr:col>0</xdr:col>
      <xdr:colOff>1066800</xdr:colOff>
      <xdr:row>29</xdr:row>
      <xdr:rowOff>1898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AEF3DF63-D4A2-4173-8ACF-9948BB2110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235" t="19551" r="20706" b="20224"/>
        <a:stretch/>
      </xdr:blipFill>
      <xdr:spPr>
        <a:xfrm>
          <a:off x="476250" y="6877050"/>
          <a:ext cx="590550" cy="630548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29</xdr:row>
      <xdr:rowOff>19050</xdr:rowOff>
    </xdr:from>
    <xdr:to>
      <xdr:col>0</xdr:col>
      <xdr:colOff>1124925</xdr:colOff>
      <xdr:row>30</xdr:row>
      <xdr:rowOff>304800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D9385EA5-635C-4CEC-9CBC-37D8B3556F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200" t="18035" r="13300" b="24700"/>
        <a:stretch/>
      </xdr:blipFill>
      <xdr:spPr>
        <a:xfrm>
          <a:off x="447675" y="7524750"/>
          <a:ext cx="677250" cy="600075"/>
        </a:xfrm>
        <a:prstGeom prst="rect">
          <a:avLst/>
        </a:prstGeom>
      </xdr:spPr>
    </xdr:pic>
    <xdr:clientData/>
  </xdr:twoCellAnchor>
  <xdr:twoCellAnchor editAs="oneCell">
    <xdr:from>
      <xdr:col>0</xdr:col>
      <xdr:colOff>485776</xdr:colOff>
      <xdr:row>31</xdr:row>
      <xdr:rowOff>9526</xdr:rowOff>
    </xdr:from>
    <xdr:to>
      <xdr:col>0</xdr:col>
      <xdr:colOff>1085850</xdr:colOff>
      <xdr:row>32</xdr:row>
      <xdr:rowOff>304333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id="{EE47BD90-FD81-4FB5-B9C2-4D5FB226A1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048" t="19101" r="20861" b="20450"/>
        <a:stretch/>
      </xdr:blipFill>
      <xdr:spPr>
        <a:xfrm>
          <a:off x="485776" y="8143876"/>
          <a:ext cx="600074" cy="609132"/>
        </a:xfrm>
        <a:prstGeom prst="rect">
          <a:avLst/>
        </a:prstGeom>
      </xdr:spPr>
    </xdr:pic>
    <xdr:clientData/>
  </xdr:twoCellAnchor>
  <xdr:twoCellAnchor editAs="oneCell">
    <xdr:from>
      <xdr:col>0</xdr:col>
      <xdr:colOff>342898</xdr:colOff>
      <xdr:row>33</xdr:row>
      <xdr:rowOff>28575</xdr:rowOff>
    </xdr:from>
    <xdr:to>
      <xdr:col>0</xdr:col>
      <xdr:colOff>1162049</xdr:colOff>
      <xdr:row>33</xdr:row>
      <xdr:rowOff>607865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id="{9CED87D5-4BBA-4981-9E4A-D258A880C2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56" t="18870" r="6610" b="19723"/>
        <a:stretch/>
      </xdr:blipFill>
      <xdr:spPr>
        <a:xfrm>
          <a:off x="342898" y="8791575"/>
          <a:ext cx="819151" cy="579290"/>
        </a:xfrm>
        <a:prstGeom prst="rect">
          <a:avLst/>
        </a:prstGeom>
      </xdr:spPr>
    </xdr:pic>
    <xdr:clientData/>
  </xdr:twoCellAnchor>
  <xdr:twoCellAnchor editAs="oneCell">
    <xdr:from>
      <xdr:col>0</xdr:col>
      <xdr:colOff>523875</xdr:colOff>
      <xdr:row>39</xdr:row>
      <xdr:rowOff>85724</xdr:rowOff>
    </xdr:from>
    <xdr:to>
      <xdr:col>0</xdr:col>
      <xdr:colOff>962026</xdr:colOff>
      <xdr:row>39</xdr:row>
      <xdr:rowOff>542925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EF82DFEE-65B0-4235-9DED-B746547D69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79" t="11615" r="7732" b="3536"/>
        <a:stretch/>
      </xdr:blipFill>
      <xdr:spPr>
        <a:xfrm>
          <a:off x="523875" y="9477374"/>
          <a:ext cx="438151" cy="457201"/>
        </a:xfrm>
        <a:prstGeom prst="rect">
          <a:avLst/>
        </a:prstGeom>
      </xdr:spPr>
    </xdr:pic>
    <xdr:clientData/>
  </xdr:twoCellAnchor>
  <xdr:twoCellAnchor editAs="oneCell">
    <xdr:from>
      <xdr:col>0</xdr:col>
      <xdr:colOff>466724</xdr:colOff>
      <xdr:row>13</xdr:row>
      <xdr:rowOff>28575</xdr:rowOff>
    </xdr:from>
    <xdr:to>
      <xdr:col>0</xdr:col>
      <xdr:colOff>811553</xdr:colOff>
      <xdr:row>13</xdr:row>
      <xdr:rowOff>647700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1628DA4C-FB5A-4959-A0A2-0C48D5D06C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59" t="14608" r="21683" b="14382"/>
        <a:stretch/>
      </xdr:blipFill>
      <xdr:spPr>
        <a:xfrm>
          <a:off x="466724" y="2686050"/>
          <a:ext cx="344829" cy="619125"/>
        </a:xfrm>
        <a:prstGeom prst="rect">
          <a:avLst/>
        </a:prstGeom>
      </xdr:spPr>
    </xdr:pic>
    <xdr:clientData/>
  </xdr:twoCellAnchor>
  <xdr:twoCellAnchor editAs="oneCell">
    <xdr:from>
      <xdr:col>0</xdr:col>
      <xdr:colOff>419100</xdr:colOff>
      <xdr:row>9</xdr:row>
      <xdr:rowOff>38100</xdr:rowOff>
    </xdr:from>
    <xdr:to>
      <xdr:col>0</xdr:col>
      <xdr:colOff>781050</xdr:colOff>
      <xdr:row>9</xdr:row>
      <xdr:rowOff>627749</xdr:rowOff>
    </xdr:to>
    <xdr:pic>
      <xdr:nvPicPr>
        <xdr:cNvPr id="57" name="Рисунок 56">
          <a:extLst>
            <a:ext uri="{FF2B5EF4-FFF2-40B4-BE49-F238E27FC236}">
              <a16:creationId xmlns:a16="http://schemas.microsoft.com/office/drawing/2014/main" id="{7D364A9D-C561-4FB2-AF80-DE8A47790D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203" t="4800" r="22790" b="5588"/>
        <a:stretch/>
      </xdr:blipFill>
      <xdr:spPr>
        <a:xfrm>
          <a:off x="419100" y="3352800"/>
          <a:ext cx="361950" cy="589649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37</xdr:row>
      <xdr:rowOff>53923</xdr:rowOff>
    </xdr:from>
    <xdr:to>
      <xdr:col>0</xdr:col>
      <xdr:colOff>1392098</xdr:colOff>
      <xdr:row>37</xdr:row>
      <xdr:rowOff>600075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A7FF97D4-5625-4A40-96A6-F2B164A84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12674548"/>
          <a:ext cx="1258748" cy="546152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142876</xdr:colOff>
      <xdr:row>38</xdr:row>
      <xdr:rowOff>38101</xdr:rowOff>
    </xdr:from>
    <xdr:to>
      <xdr:col>0</xdr:col>
      <xdr:colOff>1371600</xdr:colOff>
      <xdr:row>39</xdr:row>
      <xdr:rowOff>163</xdr:rowOff>
    </xdr:to>
    <xdr:pic>
      <xdr:nvPicPr>
        <xdr:cNvPr id="63" name="Рисунок 62">
          <a:extLst>
            <a:ext uri="{FF2B5EF4-FFF2-40B4-BE49-F238E27FC236}">
              <a16:creationId xmlns:a16="http://schemas.microsoft.com/office/drawing/2014/main" id="{FA744B94-6A65-42B7-B616-702B647C93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445"/>
        <a:stretch/>
      </xdr:blipFill>
      <xdr:spPr>
        <a:xfrm>
          <a:off x="142876" y="13287376"/>
          <a:ext cx="1228724" cy="589592"/>
        </a:xfrm>
        <a:prstGeom prst="rect">
          <a:avLst/>
        </a:prstGeom>
      </xdr:spPr>
    </xdr:pic>
    <xdr:clientData/>
  </xdr:twoCellAnchor>
  <xdr:twoCellAnchor editAs="oneCell">
    <xdr:from>
      <xdr:col>8</xdr:col>
      <xdr:colOff>434229</xdr:colOff>
      <xdr:row>1</xdr:row>
      <xdr:rowOff>322169</xdr:rowOff>
    </xdr:from>
    <xdr:to>
      <xdr:col>10</xdr:col>
      <xdr:colOff>219075</xdr:colOff>
      <xdr:row>4</xdr:row>
      <xdr:rowOff>62566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39AA4DA1-41B5-475E-83FE-FF99FB671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3654" y="560294"/>
          <a:ext cx="1089771" cy="92149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76201</xdr:rowOff>
    </xdr:from>
    <xdr:to>
      <xdr:col>8</xdr:col>
      <xdr:colOff>0</xdr:colOff>
      <xdr:row>1</xdr:row>
      <xdr:rowOff>333376</xdr:rowOff>
    </xdr:to>
    <xdr:pic>
      <xdr:nvPicPr>
        <xdr:cNvPr id="2" name="Рисунок 1" descr="C:\Users\dmitrieva\Desktop\111.png">
          <a:extLst>
            <a:ext uri="{FF2B5EF4-FFF2-40B4-BE49-F238E27FC236}">
              <a16:creationId xmlns:a16="http://schemas.microsoft.com/office/drawing/2014/main" id="{686BC74C-5BFE-4C32-9331-4F035E6E23FB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7625" y="76201"/>
          <a:ext cx="8401050" cy="495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292894</xdr:colOff>
      <xdr:row>2</xdr:row>
      <xdr:rowOff>128589</xdr:rowOff>
    </xdr:from>
    <xdr:to>
      <xdr:col>10</xdr:col>
      <xdr:colOff>305081</xdr:colOff>
      <xdr:row>7</xdr:row>
      <xdr:rowOff>42521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C8D462CD-57A1-4D67-A81F-186652E06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2894" y="795339"/>
          <a:ext cx="1259962" cy="1066457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17</xdr:row>
      <xdr:rowOff>219075</xdr:rowOff>
    </xdr:from>
    <xdr:to>
      <xdr:col>0</xdr:col>
      <xdr:colOff>1292789</xdr:colOff>
      <xdr:row>20</xdr:row>
      <xdr:rowOff>82363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6E4CAF70-4F8E-4891-814B-14A38D5888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09" t="11347" r="9582" b="13331"/>
        <a:stretch/>
      </xdr:blipFill>
      <xdr:spPr>
        <a:xfrm>
          <a:off x="66675" y="4057650"/>
          <a:ext cx="1226114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29</xdr:row>
      <xdr:rowOff>180416</xdr:rowOff>
    </xdr:from>
    <xdr:to>
      <xdr:col>0</xdr:col>
      <xdr:colOff>1297807</xdr:colOff>
      <xdr:row>32</xdr:row>
      <xdr:rowOff>177054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90B55D8E-87CD-4655-B56F-497E4D6B9F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374" b="11501"/>
        <a:stretch/>
      </xdr:blipFill>
      <xdr:spPr>
        <a:xfrm>
          <a:off x="38100" y="7923681"/>
          <a:ext cx="1259707" cy="971549"/>
        </a:xfrm>
        <a:prstGeom prst="rect">
          <a:avLst/>
        </a:prstGeom>
      </xdr:spPr>
    </xdr:pic>
    <xdr:clientData/>
  </xdr:twoCellAnchor>
  <xdr:twoCellAnchor editAs="oneCell">
    <xdr:from>
      <xdr:col>0</xdr:col>
      <xdr:colOff>22412</xdr:colOff>
      <xdr:row>33</xdr:row>
      <xdr:rowOff>112059</xdr:rowOff>
    </xdr:from>
    <xdr:to>
      <xdr:col>0</xdr:col>
      <xdr:colOff>1310298</xdr:colOff>
      <xdr:row>36</xdr:row>
      <xdr:rowOff>203947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07314D2B-3789-4577-A393-1C75CBB034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667" b="8500"/>
        <a:stretch/>
      </xdr:blipFill>
      <xdr:spPr>
        <a:xfrm>
          <a:off x="22412" y="9166412"/>
          <a:ext cx="1287886" cy="10668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68036</xdr:colOff>
      <xdr:row>0</xdr:row>
      <xdr:rowOff>149680</xdr:rowOff>
    </xdr:from>
    <xdr:to>
      <xdr:col>7</xdr:col>
      <xdr:colOff>723900</xdr:colOff>
      <xdr:row>1</xdr:row>
      <xdr:rowOff>409575</xdr:rowOff>
    </xdr:to>
    <xdr:pic>
      <xdr:nvPicPr>
        <xdr:cNvPr id="23" name="Рисунок 22" descr="C:\Users\dmitrieva\Desktop\111.png">
          <a:extLst>
            <a:ext uri="{FF2B5EF4-FFF2-40B4-BE49-F238E27FC236}">
              <a16:creationId xmlns:a16="http://schemas.microsoft.com/office/drawing/2014/main" id="{292F9A4B-B6F7-4B81-BBD6-5130020AC732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8036" y="149680"/>
          <a:ext cx="8942614" cy="4980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244651</xdr:colOff>
      <xdr:row>1</xdr:row>
      <xdr:rowOff>416298</xdr:rowOff>
    </xdr:from>
    <xdr:to>
      <xdr:col>10</xdr:col>
      <xdr:colOff>246452</xdr:colOff>
      <xdr:row>5</xdr:row>
      <xdr:rowOff>307779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C1C2C49E-4C23-47D7-AB85-EF5F43886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02926" y="654423"/>
          <a:ext cx="1249576" cy="1044006"/>
        </a:xfrm>
        <a:prstGeom prst="rect">
          <a:avLst/>
        </a:prstGeom>
      </xdr:spPr>
    </xdr:pic>
    <xdr:clientData/>
  </xdr:twoCellAnchor>
  <xdr:twoCellAnchor editAs="oneCell">
    <xdr:from>
      <xdr:col>0</xdr:col>
      <xdr:colOff>466726</xdr:colOff>
      <xdr:row>21</xdr:row>
      <xdr:rowOff>38099</xdr:rowOff>
    </xdr:from>
    <xdr:to>
      <xdr:col>0</xdr:col>
      <xdr:colOff>1038225</xdr:colOff>
      <xdr:row>21</xdr:row>
      <xdr:rowOff>953928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AFF07082-F32D-44AA-BD46-6CA6F1545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6" y="6429374"/>
          <a:ext cx="571499" cy="915829"/>
        </a:xfrm>
        <a:prstGeom prst="rect">
          <a:avLst/>
        </a:prstGeom>
      </xdr:spPr>
    </xdr:pic>
    <xdr:clientData/>
  </xdr:twoCellAnchor>
  <xdr:twoCellAnchor editAs="oneCell">
    <xdr:from>
      <xdr:col>0</xdr:col>
      <xdr:colOff>560295</xdr:colOff>
      <xdr:row>38</xdr:row>
      <xdr:rowOff>33618</xdr:rowOff>
    </xdr:from>
    <xdr:to>
      <xdr:col>0</xdr:col>
      <xdr:colOff>1086971</xdr:colOff>
      <xdr:row>38</xdr:row>
      <xdr:rowOff>1140401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3D0BE249-C118-4C2C-8CCD-41AFD896FC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71" t="1338" r="2418" b="1737"/>
        <a:stretch/>
      </xdr:blipFill>
      <xdr:spPr>
        <a:xfrm>
          <a:off x="560295" y="10836089"/>
          <a:ext cx="526676" cy="1106783"/>
        </a:xfrm>
        <a:prstGeom prst="rect">
          <a:avLst/>
        </a:prstGeom>
      </xdr:spPr>
    </xdr:pic>
    <xdr:clientData/>
  </xdr:twoCellAnchor>
  <xdr:twoCellAnchor editAs="oneCell">
    <xdr:from>
      <xdr:col>0</xdr:col>
      <xdr:colOff>246529</xdr:colOff>
      <xdr:row>39</xdr:row>
      <xdr:rowOff>67234</xdr:rowOff>
    </xdr:from>
    <xdr:to>
      <xdr:col>0</xdr:col>
      <xdr:colOff>1221441</xdr:colOff>
      <xdr:row>39</xdr:row>
      <xdr:rowOff>604191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43BB646B-F2CF-4794-9565-DBB8A4D709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8" t="10905" r="4918" b="9782"/>
        <a:stretch/>
      </xdr:blipFill>
      <xdr:spPr>
        <a:xfrm>
          <a:off x="246529" y="12001499"/>
          <a:ext cx="974912" cy="536957"/>
        </a:xfrm>
        <a:prstGeom prst="rect">
          <a:avLst/>
        </a:prstGeom>
      </xdr:spPr>
    </xdr:pic>
    <xdr:clientData/>
  </xdr:twoCellAnchor>
  <xdr:twoCellAnchor editAs="oneCell">
    <xdr:from>
      <xdr:col>0</xdr:col>
      <xdr:colOff>56029</xdr:colOff>
      <xdr:row>53</xdr:row>
      <xdr:rowOff>89646</xdr:rowOff>
    </xdr:from>
    <xdr:to>
      <xdr:col>0</xdr:col>
      <xdr:colOff>1558317</xdr:colOff>
      <xdr:row>61</xdr:row>
      <xdr:rowOff>168087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0A38B851-A2ED-477C-BB6F-CCC628E26B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47" t="2207" r="6617" b="3677"/>
        <a:stretch/>
      </xdr:blipFill>
      <xdr:spPr>
        <a:xfrm>
          <a:off x="56029" y="15083117"/>
          <a:ext cx="1502288" cy="1602441"/>
        </a:xfrm>
        <a:prstGeom prst="rect">
          <a:avLst/>
        </a:prstGeom>
      </xdr:spPr>
    </xdr:pic>
    <xdr:clientData/>
  </xdr:twoCellAnchor>
  <xdr:twoCellAnchor editAs="oneCell">
    <xdr:from>
      <xdr:col>0</xdr:col>
      <xdr:colOff>100852</xdr:colOff>
      <xdr:row>64</xdr:row>
      <xdr:rowOff>22413</xdr:rowOff>
    </xdr:from>
    <xdr:to>
      <xdr:col>0</xdr:col>
      <xdr:colOff>1542785</xdr:colOff>
      <xdr:row>72</xdr:row>
      <xdr:rowOff>33617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30F61D53-B9EA-4670-8481-2D7A60B127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83" t="4902" r="8448" b="7296"/>
        <a:stretch/>
      </xdr:blipFill>
      <xdr:spPr>
        <a:xfrm>
          <a:off x="100852" y="17111384"/>
          <a:ext cx="1441933" cy="1535204"/>
        </a:xfrm>
        <a:prstGeom prst="rect">
          <a:avLst/>
        </a:prstGeom>
      </xdr:spPr>
    </xdr:pic>
    <xdr:clientData/>
  </xdr:twoCellAnchor>
  <xdr:twoCellAnchor editAs="oneCell">
    <xdr:from>
      <xdr:col>0</xdr:col>
      <xdr:colOff>78440</xdr:colOff>
      <xdr:row>74</xdr:row>
      <xdr:rowOff>134470</xdr:rowOff>
    </xdr:from>
    <xdr:to>
      <xdr:col>0</xdr:col>
      <xdr:colOff>1535206</xdr:colOff>
      <xdr:row>83</xdr:row>
      <xdr:rowOff>145921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7DDB26DB-DF9B-4049-9555-11AC50D053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13" t="5150" r="12017" b="1288"/>
        <a:stretch/>
      </xdr:blipFill>
      <xdr:spPr>
        <a:xfrm>
          <a:off x="78440" y="19128441"/>
          <a:ext cx="1456766" cy="1725951"/>
        </a:xfrm>
        <a:prstGeom prst="rect">
          <a:avLst/>
        </a:prstGeom>
      </xdr:spPr>
    </xdr:pic>
    <xdr:clientData/>
  </xdr:twoCellAnchor>
  <xdr:twoCellAnchor editAs="oneCell">
    <xdr:from>
      <xdr:col>0</xdr:col>
      <xdr:colOff>112060</xdr:colOff>
      <xdr:row>86</xdr:row>
      <xdr:rowOff>22411</xdr:rowOff>
    </xdr:from>
    <xdr:to>
      <xdr:col>0</xdr:col>
      <xdr:colOff>1514430</xdr:colOff>
      <xdr:row>95</xdr:row>
      <xdr:rowOff>11206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2619AF7D-350B-46A4-9B01-7CDAC49FD6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82" t="7641" r="15513" b="8305"/>
        <a:stretch/>
      </xdr:blipFill>
      <xdr:spPr>
        <a:xfrm>
          <a:off x="112060" y="21302382"/>
          <a:ext cx="1402370" cy="1703295"/>
        </a:xfrm>
        <a:prstGeom prst="rect">
          <a:avLst/>
        </a:prstGeom>
      </xdr:spPr>
    </xdr:pic>
    <xdr:clientData/>
  </xdr:twoCellAnchor>
  <xdr:twoCellAnchor editAs="oneCell">
    <xdr:from>
      <xdr:col>0</xdr:col>
      <xdr:colOff>369794</xdr:colOff>
      <xdr:row>101</xdr:row>
      <xdr:rowOff>11205</xdr:rowOff>
    </xdr:from>
    <xdr:to>
      <xdr:col>0</xdr:col>
      <xdr:colOff>1191088</xdr:colOff>
      <xdr:row>101</xdr:row>
      <xdr:rowOff>638735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1C1B4824-F969-425E-936A-011ACDF046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89" t="17411" r="5646" b="15530"/>
        <a:stretch/>
      </xdr:blipFill>
      <xdr:spPr>
        <a:xfrm>
          <a:off x="369794" y="24193499"/>
          <a:ext cx="821294" cy="627530"/>
        </a:xfrm>
        <a:prstGeom prst="rect">
          <a:avLst/>
        </a:prstGeom>
      </xdr:spPr>
    </xdr:pic>
    <xdr:clientData/>
  </xdr:twoCellAnchor>
  <xdr:twoCellAnchor editAs="oneCell">
    <xdr:from>
      <xdr:col>0</xdr:col>
      <xdr:colOff>493059</xdr:colOff>
      <xdr:row>102</xdr:row>
      <xdr:rowOff>33619</xdr:rowOff>
    </xdr:from>
    <xdr:to>
      <xdr:col>0</xdr:col>
      <xdr:colOff>1075764</xdr:colOff>
      <xdr:row>102</xdr:row>
      <xdr:rowOff>647867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BDF21056-4220-4E52-A194-CDF3FDCF36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83" t="7294" r="7529" b="5647"/>
        <a:stretch/>
      </xdr:blipFill>
      <xdr:spPr>
        <a:xfrm>
          <a:off x="493059" y="24877060"/>
          <a:ext cx="582705" cy="614248"/>
        </a:xfrm>
        <a:prstGeom prst="rect">
          <a:avLst/>
        </a:prstGeom>
      </xdr:spPr>
    </xdr:pic>
    <xdr:clientData/>
  </xdr:twoCellAnchor>
  <xdr:twoCellAnchor editAs="oneCell">
    <xdr:from>
      <xdr:col>0</xdr:col>
      <xdr:colOff>714276</xdr:colOff>
      <xdr:row>103</xdr:row>
      <xdr:rowOff>11206</xdr:rowOff>
    </xdr:from>
    <xdr:to>
      <xdr:col>0</xdr:col>
      <xdr:colOff>952500</xdr:colOff>
      <xdr:row>104</xdr:row>
      <xdr:rowOff>3254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id="{928C61E9-AE29-4EB4-BE4D-12FAF60FAB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352" r="33178"/>
        <a:stretch/>
      </xdr:blipFill>
      <xdr:spPr>
        <a:xfrm flipH="1">
          <a:off x="714276" y="25515794"/>
          <a:ext cx="238224" cy="653195"/>
        </a:xfrm>
        <a:prstGeom prst="rect">
          <a:avLst/>
        </a:prstGeom>
      </xdr:spPr>
    </xdr:pic>
    <xdr:clientData/>
  </xdr:twoCellAnchor>
  <xdr:twoCellAnchor editAs="oneCell">
    <xdr:from>
      <xdr:col>0</xdr:col>
      <xdr:colOff>437030</xdr:colOff>
      <xdr:row>104</xdr:row>
      <xdr:rowOff>33619</xdr:rowOff>
    </xdr:from>
    <xdr:to>
      <xdr:col>0</xdr:col>
      <xdr:colOff>1165412</xdr:colOff>
      <xdr:row>105</xdr:row>
      <xdr:rowOff>357769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4F6FD081-6585-4F7F-9F96-073602B922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62" t="11967" r="17926" b="13639"/>
        <a:stretch/>
      </xdr:blipFill>
      <xdr:spPr>
        <a:xfrm>
          <a:off x="437030" y="26199354"/>
          <a:ext cx="728382" cy="70515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381001</xdr:colOff>
      <xdr:row>106</xdr:row>
      <xdr:rowOff>112060</xdr:rowOff>
    </xdr:from>
    <xdr:to>
      <xdr:col>0</xdr:col>
      <xdr:colOff>1333501</xdr:colOff>
      <xdr:row>107</xdr:row>
      <xdr:rowOff>298164</xdr:rowOff>
    </xdr:to>
    <xdr:pic>
      <xdr:nvPicPr>
        <xdr:cNvPr id="56" name="Рисунок 55">
          <a:extLst>
            <a:ext uri="{FF2B5EF4-FFF2-40B4-BE49-F238E27FC236}">
              <a16:creationId xmlns:a16="http://schemas.microsoft.com/office/drawing/2014/main" id="{D33CBF15-E984-487A-A220-B7031A35F9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83" t="19464" r="3402" b="24740"/>
        <a:stretch/>
      </xdr:blipFill>
      <xdr:spPr>
        <a:xfrm>
          <a:off x="381001" y="27039795"/>
          <a:ext cx="952500" cy="567104"/>
        </a:xfrm>
        <a:prstGeom prst="rect">
          <a:avLst/>
        </a:prstGeom>
      </xdr:spPr>
    </xdr:pic>
    <xdr:clientData/>
  </xdr:twoCellAnchor>
  <xdr:twoCellAnchor editAs="oneCell">
    <xdr:from>
      <xdr:col>0</xdr:col>
      <xdr:colOff>504265</xdr:colOff>
      <xdr:row>108</xdr:row>
      <xdr:rowOff>78442</xdr:rowOff>
    </xdr:from>
    <xdr:to>
      <xdr:col>0</xdr:col>
      <xdr:colOff>1143001</xdr:colOff>
      <xdr:row>108</xdr:row>
      <xdr:rowOff>951469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527361EF-AC64-4E2D-9598-DE76439345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64" t="5391" r="16378" b="4715"/>
        <a:stretch/>
      </xdr:blipFill>
      <xdr:spPr>
        <a:xfrm>
          <a:off x="504265" y="27768177"/>
          <a:ext cx="638736" cy="873027"/>
        </a:xfrm>
        <a:prstGeom prst="rect">
          <a:avLst/>
        </a:prstGeom>
      </xdr:spPr>
    </xdr:pic>
    <xdr:clientData/>
  </xdr:twoCellAnchor>
  <xdr:twoCellAnchor editAs="oneCell">
    <xdr:from>
      <xdr:col>0</xdr:col>
      <xdr:colOff>396688</xdr:colOff>
      <xdr:row>23</xdr:row>
      <xdr:rowOff>57150</xdr:rowOff>
    </xdr:from>
    <xdr:to>
      <xdr:col>0</xdr:col>
      <xdr:colOff>1035423</xdr:colOff>
      <xdr:row>23</xdr:row>
      <xdr:rowOff>695885</xdr:rowOff>
    </xdr:to>
    <xdr:pic>
      <xdr:nvPicPr>
        <xdr:cNvPr id="59" name="Рисунок 1">
          <a:extLst>
            <a:ext uri="{FF2B5EF4-FFF2-40B4-BE49-F238E27FC236}">
              <a16:creationId xmlns:a16="http://schemas.microsoft.com/office/drawing/2014/main" id="{3BB25AFC-AC7E-4E23-9D29-5C93DEC42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688" y="6191250"/>
          <a:ext cx="638735" cy="638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504825</xdr:colOff>
      <xdr:row>22</xdr:row>
      <xdr:rowOff>76200</xdr:rowOff>
    </xdr:from>
    <xdr:to>
      <xdr:col>0</xdr:col>
      <xdr:colOff>1116671</xdr:colOff>
      <xdr:row>22</xdr:row>
      <xdr:rowOff>666750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2BC73C9D-EFD5-4FCA-865A-0E82984F4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04825" y="5476875"/>
          <a:ext cx="611846" cy="5905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106136</xdr:colOff>
      <xdr:row>0</xdr:row>
      <xdr:rowOff>35380</xdr:rowOff>
    </xdr:from>
    <xdr:to>
      <xdr:col>8</xdr:col>
      <xdr:colOff>142875</xdr:colOff>
      <xdr:row>1</xdr:row>
      <xdr:rowOff>342900</xdr:rowOff>
    </xdr:to>
    <xdr:pic>
      <xdr:nvPicPr>
        <xdr:cNvPr id="2" name="Рисунок 1" descr="C:\Users\dmitrieva\Desktop\111.png">
          <a:extLst>
            <a:ext uri="{FF2B5EF4-FFF2-40B4-BE49-F238E27FC236}">
              <a16:creationId xmlns:a16="http://schemas.microsoft.com/office/drawing/2014/main" id="{AA48FBDE-6687-4F14-BEDB-0C3D5958D5A7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6136" y="35380"/>
          <a:ext cx="8561614" cy="5456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273226</xdr:colOff>
      <xdr:row>1</xdr:row>
      <xdr:rowOff>330573</xdr:rowOff>
    </xdr:from>
    <xdr:to>
      <xdr:col>10</xdr:col>
      <xdr:colOff>275027</xdr:colOff>
      <xdr:row>5</xdr:row>
      <xdr:rowOff>31554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D3A78E58-D743-4834-A53B-C9A4BCB4B1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1576" y="568698"/>
          <a:ext cx="1249576" cy="1044006"/>
        </a:xfrm>
        <a:prstGeom prst="rect">
          <a:avLst/>
        </a:prstGeom>
      </xdr:spPr>
    </xdr:pic>
    <xdr:clientData/>
  </xdr:twoCellAnchor>
  <xdr:twoCellAnchor editAs="oneCell">
    <xdr:from>
      <xdr:col>0</xdr:col>
      <xdr:colOff>134470</xdr:colOff>
      <xdr:row>17</xdr:row>
      <xdr:rowOff>100852</xdr:rowOff>
    </xdr:from>
    <xdr:to>
      <xdr:col>0</xdr:col>
      <xdr:colOff>1448920</xdr:colOff>
      <xdr:row>23</xdr:row>
      <xdr:rowOff>201705</xdr:rowOff>
    </xdr:to>
    <xdr:pic>
      <xdr:nvPicPr>
        <xdr:cNvPr id="22" name="Рисунок 5">
          <a:extLst>
            <a:ext uri="{FF2B5EF4-FFF2-40B4-BE49-F238E27FC236}">
              <a16:creationId xmlns:a16="http://schemas.microsoft.com/office/drawing/2014/main" id="{6D883BA8-9850-4F2B-8E8D-2395DFAF8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70" y="3809999"/>
          <a:ext cx="131445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11206</xdr:colOff>
      <xdr:row>38</xdr:row>
      <xdr:rowOff>44823</xdr:rowOff>
    </xdr:from>
    <xdr:to>
      <xdr:col>0</xdr:col>
      <xdr:colOff>1430431</xdr:colOff>
      <xdr:row>44</xdr:row>
      <xdr:rowOff>240926</xdr:rowOff>
    </xdr:to>
    <xdr:pic>
      <xdr:nvPicPr>
        <xdr:cNvPr id="23" name="Рисунок 6">
          <a:extLst>
            <a:ext uri="{FF2B5EF4-FFF2-40B4-BE49-F238E27FC236}">
              <a16:creationId xmlns:a16="http://schemas.microsoft.com/office/drawing/2014/main" id="{8468F0D0-954E-4EE0-A66E-112A18456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6" y="8045823"/>
          <a:ext cx="1419225" cy="180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33618</xdr:colOff>
      <xdr:row>45</xdr:row>
      <xdr:rowOff>78440</xdr:rowOff>
    </xdr:from>
    <xdr:ext cx="1419225" cy="1770530"/>
    <xdr:pic>
      <xdr:nvPicPr>
        <xdr:cNvPr id="24" name="Рисунок 6">
          <a:extLst>
            <a:ext uri="{FF2B5EF4-FFF2-40B4-BE49-F238E27FC236}">
              <a16:creationId xmlns:a16="http://schemas.microsoft.com/office/drawing/2014/main" id="{33A4D793-2DEA-401A-814A-4B72F300F2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67"/>
        <a:stretch/>
      </xdr:blipFill>
      <xdr:spPr bwMode="auto">
        <a:xfrm>
          <a:off x="33618" y="10006852"/>
          <a:ext cx="1419225" cy="177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0</xdr:row>
      <xdr:rowOff>1</xdr:rowOff>
    </xdr:from>
    <xdr:to>
      <xdr:col>9</xdr:col>
      <xdr:colOff>76442</xdr:colOff>
      <xdr:row>1</xdr:row>
      <xdr:rowOff>384810</xdr:rowOff>
    </xdr:to>
    <xdr:pic>
      <xdr:nvPicPr>
        <xdr:cNvPr id="2" name="Рисунок 1" descr="C:\Users\dmitrieva\Desktop\111.png">
          <a:extLst>
            <a:ext uri="{FF2B5EF4-FFF2-40B4-BE49-F238E27FC236}">
              <a16:creationId xmlns:a16="http://schemas.microsoft.com/office/drawing/2014/main" id="{3E1BDFF5-19B7-4EDA-B663-21710430BA2E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4299" y="1"/>
          <a:ext cx="9390772" cy="62293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285750</xdr:colOff>
      <xdr:row>1</xdr:row>
      <xdr:rowOff>403411</xdr:rowOff>
    </xdr:from>
    <xdr:to>
      <xdr:col>11</xdr:col>
      <xdr:colOff>648260</xdr:colOff>
      <xdr:row>7</xdr:row>
      <xdr:rowOff>124883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21AEBDE-D522-4D9C-81D8-7A8D944FB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800" y="641536"/>
          <a:ext cx="1600200" cy="1359772"/>
        </a:xfrm>
        <a:prstGeom prst="rect">
          <a:avLst/>
        </a:prstGeom>
      </xdr:spPr>
    </xdr:pic>
    <xdr:clientData/>
  </xdr:twoCellAnchor>
  <xdr:twoCellAnchor editAs="oneCell">
    <xdr:from>
      <xdr:col>0</xdr:col>
      <xdr:colOff>186578</xdr:colOff>
      <xdr:row>17</xdr:row>
      <xdr:rowOff>94128</xdr:rowOff>
    </xdr:from>
    <xdr:to>
      <xdr:col>0</xdr:col>
      <xdr:colOff>944416</xdr:colOff>
      <xdr:row>25</xdr:row>
      <xdr:rowOff>56030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B517ACCB-0FDC-4224-BBCF-3AF0C84ABC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75" t="4319" r="11794" b="5486"/>
        <a:stretch/>
      </xdr:blipFill>
      <xdr:spPr>
        <a:xfrm>
          <a:off x="186578" y="3758452"/>
          <a:ext cx="757838" cy="1216960"/>
        </a:xfrm>
        <a:prstGeom prst="rect">
          <a:avLst/>
        </a:prstGeom>
      </xdr:spPr>
    </xdr:pic>
    <xdr:clientData/>
  </xdr:twoCellAnchor>
  <xdr:twoCellAnchor editAs="oneCell">
    <xdr:from>
      <xdr:col>0</xdr:col>
      <xdr:colOff>205628</xdr:colOff>
      <xdr:row>27</xdr:row>
      <xdr:rowOff>123265</xdr:rowOff>
    </xdr:from>
    <xdr:to>
      <xdr:col>0</xdr:col>
      <xdr:colOff>918882</xdr:colOff>
      <xdr:row>36</xdr:row>
      <xdr:rowOff>63068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19B24D9B-C857-4367-8166-32CD04EFDB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00" t="5208" r="5642" b="10890"/>
        <a:stretch/>
      </xdr:blipFill>
      <xdr:spPr>
        <a:xfrm>
          <a:off x="205628" y="5367618"/>
          <a:ext cx="713254" cy="1351744"/>
        </a:xfrm>
        <a:prstGeom prst="rect">
          <a:avLst/>
        </a:prstGeom>
      </xdr:spPr>
    </xdr:pic>
    <xdr:clientData/>
  </xdr:twoCellAnchor>
  <xdr:twoCellAnchor editAs="oneCell">
    <xdr:from>
      <xdr:col>0</xdr:col>
      <xdr:colOff>234763</xdr:colOff>
      <xdr:row>37</xdr:row>
      <xdr:rowOff>47065</xdr:rowOff>
    </xdr:from>
    <xdr:to>
      <xdr:col>0</xdr:col>
      <xdr:colOff>952500</xdr:colOff>
      <xdr:row>45</xdr:row>
      <xdr:rowOff>86340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00B8123F-0B3F-41E1-99EE-2BF501EB96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39" t="4046" r="19366" b="9202"/>
        <a:stretch/>
      </xdr:blipFill>
      <xdr:spPr>
        <a:xfrm>
          <a:off x="234763" y="6860241"/>
          <a:ext cx="717737" cy="129433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123827</xdr:colOff>
      <xdr:row>50</xdr:row>
      <xdr:rowOff>9525</xdr:rowOff>
    </xdr:from>
    <xdr:to>
      <xdr:col>0</xdr:col>
      <xdr:colOff>1016368</xdr:colOff>
      <xdr:row>64</xdr:row>
      <xdr:rowOff>142875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31E510A7-A7FD-4DA7-B86D-02FDF994CB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617" t="3105" r="10811" b="5088"/>
        <a:stretch/>
      </xdr:blipFill>
      <xdr:spPr>
        <a:xfrm>
          <a:off x="123827" y="9410700"/>
          <a:ext cx="892541" cy="2266950"/>
        </a:xfrm>
        <a:prstGeom prst="rect">
          <a:avLst/>
        </a:prstGeom>
      </xdr:spPr>
    </xdr:pic>
    <xdr:clientData/>
  </xdr:twoCellAnchor>
  <xdr:twoCellAnchor editAs="oneCell">
    <xdr:from>
      <xdr:col>0</xdr:col>
      <xdr:colOff>168089</xdr:colOff>
      <xdr:row>83</xdr:row>
      <xdr:rowOff>78441</xdr:rowOff>
    </xdr:from>
    <xdr:to>
      <xdr:col>0</xdr:col>
      <xdr:colOff>1019735</xdr:colOff>
      <xdr:row>92</xdr:row>
      <xdr:rowOff>68351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3604775A-1CFF-4542-B61F-564069DA9D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823" t="1765" r="24823" b="13706"/>
        <a:stretch/>
      </xdr:blipFill>
      <xdr:spPr>
        <a:xfrm>
          <a:off x="168089" y="14309912"/>
          <a:ext cx="851646" cy="1401851"/>
        </a:xfrm>
        <a:prstGeom prst="rect">
          <a:avLst/>
        </a:prstGeom>
      </xdr:spPr>
    </xdr:pic>
    <xdr:clientData/>
  </xdr:twoCellAnchor>
  <xdr:twoCellAnchor editAs="oneCell">
    <xdr:from>
      <xdr:col>0</xdr:col>
      <xdr:colOff>67236</xdr:colOff>
      <xdr:row>95</xdr:row>
      <xdr:rowOff>123265</xdr:rowOff>
    </xdr:from>
    <xdr:to>
      <xdr:col>0</xdr:col>
      <xdr:colOff>1064138</xdr:colOff>
      <xdr:row>106</xdr:row>
      <xdr:rowOff>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C8F6EBB2-724B-44F3-9C57-66717121C0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24" t="2401" r="4400"/>
        <a:stretch/>
      </xdr:blipFill>
      <xdr:spPr>
        <a:xfrm>
          <a:off x="67236" y="16237324"/>
          <a:ext cx="996902" cy="1602441"/>
        </a:xfrm>
        <a:prstGeom prst="rect">
          <a:avLst/>
        </a:prstGeom>
      </xdr:spPr>
    </xdr:pic>
    <xdr:clientData/>
  </xdr:twoCellAnchor>
  <xdr:twoCellAnchor editAs="oneCell">
    <xdr:from>
      <xdr:col>0</xdr:col>
      <xdr:colOff>179294</xdr:colOff>
      <xdr:row>107</xdr:row>
      <xdr:rowOff>145678</xdr:rowOff>
    </xdr:from>
    <xdr:to>
      <xdr:col>0</xdr:col>
      <xdr:colOff>963706</xdr:colOff>
      <xdr:row>117</xdr:row>
      <xdr:rowOff>12800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FDAF967C-B88B-4DEB-B193-23E82FC988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550" t="6179" r="15397" b="7570"/>
        <a:stretch/>
      </xdr:blipFill>
      <xdr:spPr>
        <a:xfrm>
          <a:off x="179294" y="18142325"/>
          <a:ext cx="784412" cy="14359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121</xdr:row>
      <xdr:rowOff>0</xdr:rowOff>
    </xdr:from>
    <xdr:to>
      <xdr:col>0</xdr:col>
      <xdr:colOff>1100376</xdr:colOff>
      <xdr:row>137</xdr:row>
      <xdr:rowOff>145676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8F11AA24-AA30-4065-8DAF-14E40056D04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654" t="3796" r="17732" b="9178"/>
        <a:stretch/>
      </xdr:blipFill>
      <xdr:spPr>
        <a:xfrm>
          <a:off x="0" y="20193000"/>
          <a:ext cx="1100376" cy="2655794"/>
        </a:xfrm>
        <a:prstGeom prst="rect">
          <a:avLst/>
        </a:prstGeom>
      </xdr:spPr>
    </xdr:pic>
    <xdr:clientData/>
  </xdr:twoCellAnchor>
  <xdr:twoCellAnchor editAs="oneCell">
    <xdr:from>
      <xdr:col>0</xdr:col>
      <xdr:colOff>56030</xdr:colOff>
      <xdr:row>163</xdr:row>
      <xdr:rowOff>179294</xdr:rowOff>
    </xdr:from>
    <xdr:to>
      <xdr:col>0</xdr:col>
      <xdr:colOff>1055096</xdr:colOff>
      <xdr:row>167</xdr:row>
      <xdr:rowOff>0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3927ACE0-D393-42E2-8774-B334A94B77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29" t="16027" r="5561" b="14178"/>
        <a:stretch/>
      </xdr:blipFill>
      <xdr:spPr>
        <a:xfrm>
          <a:off x="56030" y="28093147"/>
          <a:ext cx="999066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169208</xdr:colOff>
      <xdr:row>183</xdr:row>
      <xdr:rowOff>0</xdr:rowOff>
    </xdr:from>
    <xdr:to>
      <xdr:col>0</xdr:col>
      <xdr:colOff>861968</xdr:colOff>
      <xdr:row>187</xdr:row>
      <xdr:rowOff>200026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0E5E8599-F315-4E96-BF8C-C91CF28C1E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396" t="6146" r="16572" b="19783"/>
        <a:stretch/>
      </xdr:blipFill>
      <xdr:spPr>
        <a:xfrm>
          <a:off x="169208" y="30384750"/>
          <a:ext cx="692760" cy="1143001"/>
        </a:xfrm>
        <a:prstGeom prst="rect">
          <a:avLst/>
        </a:prstGeom>
      </xdr:spPr>
    </xdr:pic>
    <xdr:clientData/>
  </xdr:twoCellAnchor>
  <xdr:twoCellAnchor editAs="oneCell">
    <xdr:from>
      <xdr:col>0</xdr:col>
      <xdr:colOff>123263</xdr:colOff>
      <xdr:row>193</xdr:row>
      <xdr:rowOff>156883</xdr:rowOff>
    </xdr:from>
    <xdr:to>
      <xdr:col>0</xdr:col>
      <xdr:colOff>1015531</xdr:colOff>
      <xdr:row>193</xdr:row>
      <xdr:rowOff>705971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01A2F5CB-9DB2-44E0-9B37-DFEAAC937E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879" t="14783" r="18269" b="33477"/>
        <a:stretch/>
      </xdr:blipFill>
      <xdr:spPr>
        <a:xfrm>
          <a:off x="123263" y="43904648"/>
          <a:ext cx="892268" cy="549088"/>
        </a:xfrm>
        <a:prstGeom prst="rect">
          <a:avLst/>
        </a:prstGeom>
      </xdr:spPr>
    </xdr:pic>
    <xdr:clientData/>
  </xdr:twoCellAnchor>
  <xdr:twoCellAnchor editAs="oneCell">
    <xdr:from>
      <xdr:col>0</xdr:col>
      <xdr:colOff>358589</xdr:colOff>
      <xdr:row>194</xdr:row>
      <xdr:rowOff>78441</xdr:rowOff>
    </xdr:from>
    <xdr:to>
      <xdr:col>0</xdr:col>
      <xdr:colOff>862853</xdr:colOff>
      <xdr:row>194</xdr:row>
      <xdr:rowOff>737323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48717FD4-EDDC-47C6-A06B-D8105094DE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275" t="9213" r="16617" b="4407"/>
        <a:stretch/>
      </xdr:blipFill>
      <xdr:spPr>
        <a:xfrm>
          <a:off x="358589" y="44599412"/>
          <a:ext cx="504264" cy="658882"/>
        </a:xfrm>
        <a:prstGeom prst="rect">
          <a:avLst/>
        </a:prstGeom>
      </xdr:spPr>
    </xdr:pic>
    <xdr:clientData/>
  </xdr:twoCellAnchor>
  <xdr:twoCellAnchor editAs="oneCell">
    <xdr:from>
      <xdr:col>0</xdr:col>
      <xdr:colOff>56030</xdr:colOff>
      <xdr:row>207</xdr:row>
      <xdr:rowOff>78441</xdr:rowOff>
    </xdr:from>
    <xdr:to>
      <xdr:col>0</xdr:col>
      <xdr:colOff>1071241</xdr:colOff>
      <xdr:row>212</xdr:row>
      <xdr:rowOff>33617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11182215-1428-483D-A09A-F904EE3C500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rcRect l="3749" t="6346" r="4216" b="8517"/>
        <a:stretch/>
      </xdr:blipFill>
      <xdr:spPr>
        <a:xfrm>
          <a:off x="56030" y="46874206"/>
          <a:ext cx="1015211" cy="739588"/>
        </a:xfrm>
        <a:prstGeom prst="rect">
          <a:avLst/>
        </a:prstGeom>
      </xdr:spPr>
    </xdr:pic>
    <xdr:clientData/>
  </xdr:twoCellAnchor>
  <xdr:twoCellAnchor editAs="oneCell">
    <xdr:from>
      <xdr:col>0</xdr:col>
      <xdr:colOff>38101</xdr:colOff>
      <xdr:row>197</xdr:row>
      <xdr:rowOff>247650</xdr:rowOff>
    </xdr:from>
    <xdr:to>
      <xdr:col>0</xdr:col>
      <xdr:colOff>1062629</xdr:colOff>
      <xdr:row>198</xdr:row>
      <xdr:rowOff>390525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D9EFEC4A-DB4D-480E-82A9-4B0690510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8101" y="34947225"/>
          <a:ext cx="1024528" cy="9144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76201</xdr:rowOff>
    </xdr:from>
    <xdr:to>
      <xdr:col>7</xdr:col>
      <xdr:colOff>600807</xdr:colOff>
      <xdr:row>1</xdr:row>
      <xdr:rowOff>333376</xdr:rowOff>
    </xdr:to>
    <xdr:pic>
      <xdr:nvPicPr>
        <xdr:cNvPr id="2" name="Рисунок 1" descr="C:\Users\dmitrieva\Desktop\111.png">
          <a:extLst>
            <a:ext uri="{FF2B5EF4-FFF2-40B4-BE49-F238E27FC236}">
              <a16:creationId xmlns:a16="http://schemas.microsoft.com/office/drawing/2014/main" id="{DFA8D0A8-714E-431B-96E5-CBBE70E05751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7625" y="76201"/>
          <a:ext cx="8401050" cy="495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292894</xdr:colOff>
      <xdr:row>2</xdr:row>
      <xdr:rowOff>128589</xdr:rowOff>
    </xdr:from>
    <xdr:to>
      <xdr:col>10</xdr:col>
      <xdr:colOff>305081</xdr:colOff>
      <xdr:row>7</xdr:row>
      <xdr:rowOff>42521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5BBCE8C-F29B-4133-B6FE-F461819D3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1569" y="795339"/>
          <a:ext cx="1259962" cy="1066457"/>
        </a:xfrm>
        <a:prstGeom prst="rect">
          <a:avLst/>
        </a:prstGeom>
      </xdr:spPr>
    </xdr:pic>
    <xdr:clientData/>
  </xdr:twoCellAnchor>
  <xdr:twoCellAnchor editAs="oneCell">
    <xdr:from>
      <xdr:col>0</xdr:col>
      <xdr:colOff>257910</xdr:colOff>
      <xdr:row>17</xdr:row>
      <xdr:rowOff>9525</xdr:rowOff>
    </xdr:from>
    <xdr:to>
      <xdr:col>0</xdr:col>
      <xdr:colOff>1000126</xdr:colOff>
      <xdr:row>19</xdr:row>
      <xdr:rowOff>310005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548E2F66-E3D4-4D82-9DFC-5ED558FF0C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94" t="6809" r="14291" b="11489"/>
        <a:stretch/>
      </xdr:blipFill>
      <xdr:spPr>
        <a:xfrm>
          <a:off x="257910" y="3790950"/>
          <a:ext cx="742216" cy="95770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0</xdr:row>
      <xdr:rowOff>1</xdr:rowOff>
    </xdr:from>
    <xdr:to>
      <xdr:col>8</xdr:col>
      <xdr:colOff>713496</xdr:colOff>
      <xdr:row>1</xdr:row>
      <xdr:rowOff>384810</xdr:rowOff>
    </xdr:to>
    <xdr:pic>
      <xdr:nvPicPr>
        <xdr:cNvPr id="2" name="Рисунок 1" descr="C:\Users\dmitrieva\Desktop\111.png">
          <a:extLst>
            <a:ext uri="{FF2B5EF4-FFF2-40B4-BE49-F238E27FC236}">
              <a16:creationId xmlns:a16="http://schemas.microsoft.com/office/drawing/2014/main" id="{D98F651F-40EF-4FAC-A189-B9C3CE5049A1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4299" y="1"/>
          <a:ext cx="9397366" cy="62293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333096</xdr:colOff>
      <xdr:row>1</xdr:row>
      <xdr:rowOff>381000</xdr:rowOff>
    </xdr:from>
    <xdr:to>
      <xdr:col>11</xdr:col>
      <xdr:colOff>320921</xdr:colOff>
      <xdr:row>4</xdr:row>
      <xdr:rowOff>266078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E053A743-E82A-474F-A2B0-2D7CAAF68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7071" y="619125"/>
          <a:ext cx="1257580" cy="1061695"/>
        </a:xfrm>
        <a:prstGeom prst="rect">
          <a:avLst/>
        </a:prstGeom>
      </xdr:spPr>
    </xdr:pic>
    <xdr:clientData/>
  </xdr:twoCellAnchor>
  <xdr:twoCellAnchor editAs="oneCell">
    <xdr:from>
      <xdr:col>0</xdr:col>
      <xdr:colOff>179924</xdr:colOff>
      <xdr:row>20</xdr:row>
      <xdr:rowOff>97703</xdr:rowOff>
    </xdr:from>
    <xdr:to>
      <xdr:col>0</xdr:col>
      <xdr:colOff>1028700</xdr:colOff>
      <xdr:row>24</xdr:row>
      <xdr:rowOff>130657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845D34CF-9124-4C3C-A92B-D7428CE62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9924" y="4479203"/>
          <a:ext cx="848776" cy="1099754"/>
        </a:xfrm>
        <a:prstGeom prst="rect">
          <a:avLst/>
        </a:prstGeom>
      </xdr:spPr>
    </xdr:pic>
    <xdr:clientData/>
  </xdr:twoCellAnchor>
  <xdr:twoCellAnchor editAs="oneCell">
    <xdr:from>
      <xdr:col>0</xdr:col>
      <xdr:colOff>197510</xdr:colOff>
      <xdr:row>25</xdr:row>
      <xdr:rowOff>20069</xdr:rowOff>
    </xdr:from>
    <xdr:to>
      <xdr:col>0</xdr:col>
      <xdr:colOff>993913</xdr:colOff>
      <xdr:row>28</xdr:row>
      <xdr:rowOff>207594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3FF6B307-D053-4267-833F-9AB35916A6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7510" y="5693656"/>
          <a:ext cx="796403" cy="932960"/>
        </a:xfrm>
        <a:prstGeom prst="rect">
          <a:avLst/>
        </a:prstGeom>
      </xdr:spPr>
    </xdr:pic>
    <xdr:clientData/>
  </xdr:twoCellAnchor>
  <xdr:twoCellAnchor editAs="oneCell">
    <xdr:from>
      <xdr:col>0</xdr:col>
      <xdr:colOff>163741</xdr:colOff>
      <xdr:row>29</xdr:row>
      <xdr:rowOff>76201</xdr:rowOff>
    </xdr:from>
    <xdr:to>
      <xdr:col>0</xdr:col>
      <xdr:colOff>1000125</xdr:colOff>
      <xdr:row>30</xdr:row>
      <xdr:rowOff>560393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9E93BBDA-97DB-439B-B872-84E37FDE26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3741" y="6686551"/>
          <a:ext cx="836384" cy="1055692"/>
        </a:xfrm>
        <a:prstGeom prst="rect">
          <a:avLst/>
        </a:prstGeom>
      </xdr:spPr>
    </xdr:pic>
    <xdr:clientData/>
  </xdr:twoCellAnchor>
  <xdr:twoCellAnchor editAs="oneCell">
    <xdr:from>
      <xdr:col>0</xdr:col>
      <xdr:colOff>150108</xdr:colOff>
      <xdr:row>31</xdr:row>
      <xdr:rowOff>43356</xdr:rowOff>
    </xdr:from>
    <xdr:to>
      <xdr:col>0</xdr:col>
      <xdr:colOff>1009650</xdr:colOff>
      <xdr:row>33</xdr:row>
      <xdr:rowOff>363228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337B3732-0E36-43DD-8B48-1FE9335DD5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0108" y="7796706"/>
          <a:ext cx="859542" cy="1119972"/>
        </a:xfrm>
        <a:prstGeom prst="rect">
          <a:avLst/>
        </a:prstGeom>
      </xdr:spPr>
    </xdr:pic>
    <xdr:clientData/>
  </xdr:twoCellAnchor>
  <xdr:twoCellAnchor editAs="oneCell">
    <xdr:from>
      <xdr:col>0</xdr:col>
      <xdr:colOff>51290</xdr:colOff>
      <xdr:row>47</xdr:row>
      <xdr:rowOff>300403</xdr:rowOff>
    </xdr:from>
    <xdr:to>
      <xdr:col>0</xdr:col>
      <xdr:colOff>1062403</xdr:colOff>
      <xdr:row>52</xdr:row>
      <xdr:rowOff>20714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D1322100-0114-4626-9A5A-6EAEFF6C9F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5846" t="3946" r="4931" b="4548"/>
        <a:stretch/>
      </xdr:blipFill>
      <xdr:spPr>
        <a:xfrm>
          <a:off x="51290" y="10770576"/>
          <a:ext cx="1011113" cy="1293528"/>
        </a:xfrm>
        <a:prstGeom prst="rect">
          <a:avLst/>
        </a:prstGeom>
      </xdr:spPr>
    </xdr:pic>
    <xdr:clientData/>
  </xdr:twoCellAnchor>
  <xdr:twoCellAnchor editAs="oneCell">
    <xdr:from>
      <xdr:col>0</xdr:col>
      <xdr:colOff>121340</xdr:colOff>
      <xdr:row>66</xdr:row>
      <xdr:rowOff>78685</xdr:rowOff>
    </xdr:from>
    <xdr:to>
      <xdr:col>0</xdr:col>
      <xdr:colOff>1018412</xdr:colOff>
      <xdr:row>69</xdr:row>
      <xdr:rowOff>276226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F70E56AD-0AD8-4C33-BF27-4E7015DB3B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6044" t="4235" r="3614" b="5240"/>
        <a:stretch/>
      </xdr:blipFill>
      <xdr:spPr>
        <a:xfrm>
          <a:off x="121340" y="15490135"/>
          <a:ext cx="897072" cy="114051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0</xdr:row>
      <xdr:rowOff>1</xdr:rowOff>
    </xdr:from>
    <xdr:to>
      <xdr:col>9</xdr:col>
      <xdr:colOff>84846</xdr:colOff>
      <xdr:row>1</xdr:row>
      <xdr:rowOff>384810</xdr:rowOff>
    </xdr:to>
    <xdr:pic>
      <xdr:nvPicPr>
        <xdr:cNvPr id="2" name="Рисунок 1" descr="C:\Users\dmitrieva\Desktop\111.png">
          <a:extLst>
            <a:ext uri="{FF2B5EF4-FFF2-40B4-BE49-F238E27FC236}">
              <a16:creationId xmlns:a16="http://schemas.microsoft.com/office/drawing/2014/main" id="{3F4A3B9A-1B83-486F-9D51-2EB382D55F70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4299" y="1"/>
          <a:ext cx="9390772" cy="62293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333096</xdr:colOff>
      <xdr:row>1</xdr:row>
      <xdr:rowOff>381000</xdr:rowOff>
    </xdr:from>
    <xdr:to>
      <xdr:col>11</xdr:col>
      <xdr:colOff>320921</xdr:colOff>
      <xdr:row>4</xdr:row>
      <xdr:rowOff>323228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60C8593-66F8-4D08-923A-A58CFAA7B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53346" y="619125"/>
          <a:ext cx="1254650" cy="1066178"/>
        </a:xfrm>
        <a:prstGeom prst="rect">
          <a:avLst/>
        </a:prstGeom>
      </xdr:spPr>
    </xdr:pic>
    <xdr:clientData/>
  </xdr:twoCellAnchor>
  <xdr:twoCellAnchor editAs="oneCell">
    <xdr:from>
      <xdr:col>0</xdr:col>
      <xdr:colOff>37049</xdr:colOff>
      <xdr:row>20</xdr:row>
      <xdr:rowOff>116753</xdr:rowOff>
    </xdr:from>
    <xdr:to>
      <xdr:col>0</xdr:col>
      <xdr:colOff>1063375</xdr:colOff>
      <xdr:row>24</xdr:row>
      <xdr:rowOff>74957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AB2A45D6-74FF-454B-B01D-855A69E9A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049" y="4841153"/>
          <a:ext cx="1026326" cy="1329804"/>
        </a:xfrm>
        <a:prstGeom prst="rect">
          <a:avLst/>
        </a:prstGeom>
      </xdr:spPr>
    </xdr:pic>
    <xdr:clientData/>
  </xdr:twoCellAnchor>
  <xdr:twoCellAnchor editAs="oneCell">
    <xdr:from>
      <xdr:col>0</xdr:col>
      <xdr:colOff>197510</xdr:colOff>
      <xdr:row>30</xdr:row>
      <xdr:rowOff>20069</xdr:rowOff>
    </xdr:from>
    <xdr:to>
      <xdr:col>0</xdr:col>
      <xdr:colOff>993913</xdr:colOff>
      <xdr:row>33</xdr:row>
      <xdr:rowOff>217119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1D64B5D6-0839-454A-BCF1-6469AEFD73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7510" y="6135119"/>
          <a:ext cx="796403" cy="930475"/>
        </a:xfrm>
        <a:prstGeom prst="rect">
          <a:avLst/>
        </a:prstGeom>
      </xdr:spPr>
    </xdr:pic>
    <xdr:clientData/>
  </xdr:twoCellAnchor>
  <xdr:twoCellAnchor editAs="oneCell">
    <xdr:from>
      <xdr:col>0</xdr:col>
      <xdr:colOff>68491</xdr:colOff>
      <xdr:row>35</xdr:row>
      <xdr:rowOff>75531</xdr:rowOff>
    </xdr:from>
    <xdr:to>
      <xdr:col>0</xdr:col>
      <xdr:colOff>1051023</xdr:colOff>
      <xdr:row>38</xdr:row>
      <xdr:rowOff>286992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468DE215-158F-4BF3-BDC2-7F50FC54F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491" y="8190831"/>
          <a:ext cx="982532" cy="1240161"/>
        </a:xfrm>
        <a:prstGeom prst="rect">
          <a:avLst/>
        </a:prstGeom>
      </xdr:spPr>
    </xdr:pic>
    <xdr:clientData/>
  </xdr:twoCellAnchor>
  <xdr:twoCellAnchor editAs="oneCell">
    <xdr:from>
      <xdr:col>0</xdr:col>
      <xdr:colOff>64383</xdr:colOff>
      <xdr:row>41</xdr:row>
      <xdr:rowOff>71930</xdr:rowOff>
    </xdr:from>
    <xdr:to>
      <xdr:col>0</xdr:col>
      <xdr:colOff>1040859</xdr:colOff>
      <xdr:row>44</xdr:row>
      <xdr:rowOff>315565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874419F2-55FA-4DBC-B148-05E11C9BE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4383" y="10244630"/>
          <a:ext cx="976476" cy="1272335"/>
        </a:xfrm>
        <a:prstGeom prst="rect">
          <a:avLst/>
        </a:prstGeom>
      </xdr:spPr>
    </xdr:pic>
    <xdr:clientData/>
  </xdr:twoCellAnchor>
  <xdr:twoCellAnchor editAs="oneCell">
    <xdr:from>
      <xdr:col>0</xdr:col>
      <xdr:colOff>60815</xdr:colOff>
      <xdr:row>60</xdr:row>
      <xdr:rowOff>319453</xdr:rowOff>
    </xdr:from>
    <xdr:to>
      <xdr:col>0</xdr:col>
      <xdr:colOff>1071928</xdr:colOff>
      <xdr:row>64</xdr:row>
      <xdr:rowOff>239789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84051E71-45AF-4499-A2B3-9B0A6A2130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5846" t="3946" r="4931" b="4548"/>
        <a:stretch/>
      </xdr:blipFill>
      <xdr:spPr>
        <a:xfrm>
          <a:off x="60815" y="15673753"/>
          <a:ext cx="1011113" cy="1291936"/>
        </a:xfrm>
        <a:prstGeom prst="rect">
          <a:avLst/>
        </a:prstGeom>
      </xdr:spPr>
    </xdr:pic>
    <xdr:clientData/>
  </xdr:twoCellAnchor>
  <xdr:twoCellAnchor editAs="oneCell">
    <xdr:from>
      <xdr:col>0</xdr:col>
      <xdr:colOff>366345</xdr:colOff>
      <xdr:row>67</xdr:row>
      <xdr:rowOff>29308</xdr:rowOff>
    </xdr:from>
    <xdr:to>
      <xdr:col>0</xdr:col>
      <xdr:colOff>732693</xdr:colOff>
      <xdr:row>67</xdr:row>
      <xdr:rowOff>879759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BC65B879-EEED-429C-A13C-01C251BC66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13957" t="1960" r="10411" b="2429"/>
        <a:stretch/>
      </xdr:blipFill>
      <xdr:spPr>
        <a:xfrm>
          <a:off x="366345" y="14135833"/>
          <a:ext cx="366348" cy="850451"/>
        </a:xfrm>
        <a:prstGeom prst="rect">
          <a:avLst/>
        </a:prstGeom>
      </xdr:spPr>
    </xdr:pic>
    <xdr:clientData/>
  </xdr:twoCellAnchor>
  <xdr:twoCellAnchor editAs="oneCell">
    <xdr:from>
      <xdr:col>0</xdr:col>
      <xdr:colOff>16565</xdr:colOff>
      <xdr:row>84</xdr:row>
      <xdr:rowOff>88209</xdr:rowOff>
    </xdr:from>
    <xdr:to>
      <xdr:col>0</xdr:col>
      <xdr:colOff>1091487</xdr:colOff>
      <xdr:row>88</xdr:row>
      <xdr:rowOff>197540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DC508C1D-89E2-4B94-B74A-19A912EBD9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6044" t="4235" r="3614" b="5240"/>
        <a:stretch/>
      </xdr:blipFill>
      <xdr:spPr>
        <a:xfrm>
          <a:off x="16565" y="19719234"/>
          <a:ext cx="1074922" cy="1366631"/>
        </a:xfrm>
        <a:prstGeom prst="rect">
          <a:avLst/>
        </a:prstGeom>
      </xdr:spPr>
    </xdr:pic>
    <xdr:clientData/>
  </xdr:twoCellAnchor>
  <xdr:twoCellAnchor editAs="oneCell">
    <xdr:from>
      <xdr:col>0</xdr:col>
      <xdr:colOff>389281</xdr:colOff>
      <xdr:row>102</xdr:row>
      <xdr:rowOff>8284</xdr:rowOff>
    </xdr:from>
    <xdr:to>
      <xdr:col>0</xdr:col>
      <xdr:colOff>762000</xdr:colOff>
      <xdr:row>102</xdr:row>
      <xdr:rowOff>877154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A95E8510-7ABF-4D1C-A443-C0220B9246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7399" t="3156" r="4955" b="2404"/>
        <a:stretch/>
      </xdr:blipFill>
      <xdr:spPr>
        <a:xfrm>
          <a:off x="389281" y="21544309"/>
          <a:ext cx="372719" cy="868870"/>
        </a:xfrm>
        <a:prstGeom prst="rect">
          <a:avLst/>
        </a:prstGeom>
      </xdr:spPr>
    </xdr:pic>
    <xdr:clientData/>
  </xdr:twoCellAnchor>
  <xdr:twoCellAnchor editAs="oneCell">
    <xdr:from>
      <xdr:col>0</xdr:col>
      <xdr:colOff>339587</xdr:colOff>
      <xdr:row>114</xdr:row>
      <xdr:rowOff>57977</xdr:rowOff>
    </xdr:from>
    <xdr:to>
      <xdr:col>0</xdr:col>
      <xdr:colOff>745434</xdr:colOff>
      <xdr:row>116</xdr:row>
      <xdr:rowOff>297418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F3AB36D1-9254-489A-8C41-264D99F7E9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11366" t="2960" r="9075" b="3330"/>
        <a:stretch/>
      </xdr:blipFill>
      <xdr:spPr>
        <a:xfrm>
          <a:off x="339587" y="24518177"/>
          <a:ext cx="405847" cy="1001441"/>
        </a:xfrm>
        <a:prstGeom prst="rect">
          <a:avLst/>
        </a:prstGeom>
      </xdr:spPr>
    </xdr:pic>
    <xdr:clientData/>
  </xdr:twoCellAnchor>
  <xdr:twoCellAnchor editAs="oneCell">
    <xdr:from>
      <xdr:col>0</xdr:col>
      <xdr:colOff>323024</xdr:colOff>
      <xdr:row>117</xdr:row>
      <xdr:rowOff>33130</xdr:rowOff>
    </xdr:from>
    <xdr:to>
      <xdr:col>0</xdr:col>
      <xdr:colOff>762000</xdr:colOff>
      <xdr:row>119</xdr:row>
      <xdr:rowOff>348617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4EEF6AF4-7A35-459C-8E63-A654C71EB9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l="9479" t="1780" r="9424" b="2118"/>
        <a:stretch/>
      </xdr:blipFill>
      <xdr:spPr>
        <a:xfrm>
          <a:off x="323024" y="25636330"/>
          <a:ext cx="438976" cy="1077487"/>
        </a:xfrm>
        <a:prstGeom prst="rect">
          <a:avLst/>
        </a:prstGeom>
      </xdr:spPr>
    </xdr:pic>
    <xdr:clientData/>
  </xdr:twoCellAnchor>
  <xdr:twoCellAnchor editAs="oneCell">
    <xdr:from>
      <xdr:col>0</xdr:col>
      <xdr:colOff>252206</xdr:colOff>
      <xdr:row>127</xdr:row>
      <xdr:rowOff>48454</xdr:rowOff>
    </xdr:from>
    <xdr:to>
      <xdr:col>0</xdr:col>
      <xdr:colOff>876300</xdr:colOff>
      <xdr:row>128</xdr:row>
      <xdr:rowOff>278211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E95A1245-B0F1-494F-BEAF-C99A4153F4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7" t="8348" r="2956" b="8869"/>
        <a:stretch/>
      </xdr:blipFill>
      <xdr:spPr>
        <a:xfrm>
          <a:off x="252206" y="27728104"/>
          <a:ext cx="624094" cy="544082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26</xdr:row>
      <xdr:rowOff>19050</xdr:rowOff>
    </xdr:from>
    <xdr:to>
      <xdr:col>0</xdr:col>
      <xdr:colOff>752475</xdr:colOff>
      <xdr:row>29</xdr:row>
      <xdr:rowOff>230607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BEE08C03-A303-4A85-85E3-6499D2979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8100" y="6800850"/>
          <a:ext cx="714375" cy="954507"/>
        </a:xfrm>
        <a:prstGeom prst="rect">
          <a:avLst/>
        </a:prstGeom>
      </xdr:spPr>
    </xdr:pic>
    <xdr:clientData/>
  </xdr:twoCellAnchor>
  <xdr:twoCellAnchor editAs="oneCell">
    <xdr:from>
      <xdr:col>0</xdr:col>
      <xdr:colOff>19051</xdr:colOff>
      <xdr:row>125</xdr:row>
      <xdr:rowOff>66675</xdr:rowOff>
    </xdr:from>
    <xdr:to>
      <xdr:col>0</xdr:col>
      <xdr:colOff>1043579</xdr:colOff>
      <xdr:row>126</xdr:row>
      <xdr:rowOff>476250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6FA83EA8-04DA-4060-A131-F2B7E2120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9051" y="33127950"/>
          <a:ext cx="1024528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704850</xdr:colOff>
      <xdr:row>123</xdr:row>
      <xdr:rowOff>186351</xdr:rowOff>
    </xdr:from>
    <xdr:to>
      <xdr:col>0</xdr:col>
      <xdr:colOff>1095375</xdr:colOff>
      <xdr:row>125</xdr:row>
      <xdr:rowOff>75592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8CDAC3B1-357B-1827-E21D-F0A9513BB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04850" y="31037826"/>
          <a:ext cx="390525" cy="365491"/>
        </a:xfrm>
        <a:prstGeom prst="rect">
          <a:avLst/>
        </a:prstGeom>
      </xdr:spPr>
    </xdr:pic>
    <xdr:clientData/>
  </xdr:twoCellAnchor>
  <xdr:twoCellAnchor editAs="oneCell">
    <xdr:from>
      <xdr:col>0</xdr:col>
      <xdr:colOff>714375</xdr:colOff>
      <xdr:row>26</xdr:row>
      <xdr:rowOff>28575</xdr:rowOff>
    </xdr:from>
    <xdr:to>
      <xdr:col>0</xdr:col>
      <xdr:colOff>1104900</xdr:colOff>
      <xdr:row>27</xdr:row>
      <xdr:rowOff>146416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1674E67A-44E9-4DF3-BAA1-6986906C8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14375" y="6810375"/>
          <a:ext cx="390525" cy="36549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68</xdr:row>
      <xdr:rowOff>790575</xdr:rowOff>
    </xdr:from>
    <xdr:to>
      <xdr:col>0</xdr:col>
      <xdr:colOff>1066801</xdr:colOff>
      <xdr:row>69</xdr:row>
      <xdr:rowOff>501329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042FF698-7DA0-7454-9163-F319EA481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7151" y="19440525"/>
          <a:ext cx="1009650" cy="606104"/>
        </a:xfrm>
        <a:prstGeom prst="rect">
          <a:avLst/>
        </a:prstGeom>
      </xdr:spPr>
    </xdr:pic>
    <xdr:clientData/>
  </xdr:twoCellAnchor>
  <xdr:twoCellAnchor editAs="oneCell">
    <xdr:from>
      <xdr:col>0</xdr:col>
      <xdr:colOff>628650</xdr:colOff>
      <xdr:row>68</xdr:row>
      <xdr:rowOff>209550</xdr:rowOff>
    </xdr:from>
    <xdr:to>
      <xdr:col>0</xdr:col>
      <xdr:colOff>1019175</xdr:colOff>
      <xdr:row>68</xdr:row>
      <xdr:rowOff>575041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2F7E8356-4CC7-4BED-9B97-40BD2BC96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28650" y="18859500"/>
          <a:ext cx="390525" cy="36549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0</xdr:row>
      <xdr:rowOff>1</xdr:rowOff>
    </xdr:from>
    <xdr:to>
      <xdr:col>8</xdr:col>
      <xdr:colOff>549088</xdr:colOff>
      <xdr:row>1</xdr:row>
      <xdr:rowOff>414617</xdr:rowOff>
    </xdr:to>
    <xdr:pic>
      <xdr:nvPicPr>
        <xdr:cNvPr id="2" name="Рисунок 1" descr="C:\Users\dmitrieva\Desktop\111.png">
          <a:extLst>
            <a:ext uri="{FF2B5EF4-FFF2-40B4-BE49-F238E27FC236}">
              <a16:creationId xmlns:a16="http://schemas.microsoft.com/office/drawing/2014/main" id="{C474CC08-74C5-48FF-8BAF-FF18787BE17E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4299" y="1"/>
          <a:ext cx="10060642" cy="64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333096</xdr:colOff>
      <xdr:row>1</xdr:row>
      <xdr:rowOff>381000</xdr:rowOff>
    </xdr:from>
    <xdr:to>
      <xdr:col>10</xdr:col>
      <xdr:colOff>320921</xdr:colOff>
      <xdr:row>5</xdr:row>
      <xdr:rowOff>113678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B4066968-7032-4C2A-805C-4621BA841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86671" y="619125"/>
          <a:ext cx="1254650" cy="1066178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12</xdr:row>
      <xdr:rowOff>133350</xdr:rowOff>
    </xdr:from>
    <xdr:to>
      <xdr:col>0</xdr:col>
      <xdr:colOff>1990725</xdr:colOff>
      <xdr:row>13</xdr:row>
      <xdr:rowOff>471003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136804EE-6D50-437B-B55D-ED53EE51F1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63" t="31740" r="6372" b="31128"/>
        <a:stretch/>
      </xdr:blipFill>
      <xdr:spPr>
        <a:xfrm>
          <a:off x="66675" y="3781425"/>
          <a:ext cx="1924050" cy="823428"/>
        </a:xfrm>
        <a:prstGeom prst="rect">
          <a:avLst/>
        </a:prstGeom>
      </xdr:spPr>
    </xdr:pic>
    <xdr:clientData/>
  </xdr:twoCellAnchor>
  <xdr:twoCellAnchor editAs="oneCell">
    <xdr:from>
      <xdr:col>0</xdr:col>
      <xdr:colOff>247090</xdr:colOff>
      <xdr:row>15</xdr:row>
      <xdr:rowOff>19050</xdr:rowOff>
    </xdr:from>
    <xdr:to>
      <xdr:col>0</xdr:col>
      <xdr:colOff>1685925</xdr:colOff>
      <xdr:row>16</xdr:row>
      <xdr:rowOff>428636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729D179C-2FB4-45FF-B78E-C0A1DAF7BB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00" t="19407" r="9581" b="28987"/>
        <a:stretch/>
      </xdr:blipFill>
      <xdr:spPr>
        <a:xfrm>
          <a:off x="247090" y="4781550"/>
          <a:ext cx="1438835" cy="914411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21</xdr:row>
      <xdr:rowOff>26334</xdr:rowOff>
    </xdr:from>
    <xdr:to>
      <xdr:col>0</xdr:col>
      <xdr:colOff>1959471</xdr:colOff>
      <xdr:row>24</xdr:row>
      <xdr:rowOff>313765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06FEE219-D271-4211-959A-9BA62B8F6A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01" t="18200" r="4799" b="18200"/>
        <a:stretch/>
      </xdr:blipFill>
      <xdr:spPr>
        <a:xfrm>
          <a:off x="66675" y="7343775"/>
          <a:ext cx="1892796" cy="1329578"/>
        </a:xfrm>
        <a:prstGeom prst="rect">
          <a:avLst/>
        </a:prstGeom>
      </xdr:spPr>
    </xdr:pic>
    <xdr:clientData/>
  </xdr:twoCellAnchor>
  <xdr:twoCellAnchor editAs="oneCell">
    <xdr:from>
      <xdr:col>0</xdr:col>
      <xdr:colOff>718296</xdr:colOff>
      <xdr:row>50</xdr:row>
      <xdr:rowOff>9524</xdr:rowOff>
    </xdr:from>
    <xdr:to>
      <xdr:col>0</xdr:col>
      <xdr:colOff>1512793</xdr:colOff>
      <xdr:row>52</xdr:row>
      <xdr:rowOff>327020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93C46C55-D843-4632-92AA-902E53F63F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750" t="11550" r="19000" b="12400"/>
        <a:stretch/>
      </xdr:blipFill>
      <xdr:spPr>
        <a:xfrm>
          <a:off x="718296" y="17210553"/>
          <a:ext cx="794497" cy="1012261"/>
        </a:xfrm>
        <a:prstGeom prst="rect">
          <a:avLst/>
        </a:prstGeom>
      </xdr:spPr>
    </xdr:pic>
    <xdr:clientData/>
  </xdr:twoCellAnchor>
  <xdr:twoCellAnchor editAs="oneCell">
    <xdr:from>
      <xdr:col>0</xdr:col>
      <xdr:colOff>578224</xdr:colOff>
      <xdr:row>53</xdr:row>
      <xdr:rowOff>39045</xdr:rowOff>
    </xdr:from>
    <xdr:to>
      <xdr:col>0</xdr:col>
      <xdr:colOff>1603380</xdr:colOff>
      <xdr:row>55</xdr:row>
      <xdr:rowOff>336177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352C0DE3-0222-4AC9-A02B-BC0672EFF9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00" t="16800" r="15000" b="20200"/>
        <a:stretch/>
      </xdr:blipFill>
      <xdr:spPr>
        <a:xfrm>
          <a:off x="578224" y="18282221"/>
          <a:ext cx="1025156" cy="991897"/>
        </a:xfrm>
        <a:prstGeom prst="rect">
          <a:avLst/>
        </a:prstGeom>
      </xdr:spPr>
    </xdr:pic>
    <xdr:clientData/>
  </xdr:twoCellAnchor>
  <xdr:twoCellAnchor editAs="oneCell">
    <xdr:from>
      <xdr:col>0</xdr:col>
      <xdr:colOff>714374</xdr:colOff>
      <xdr:row>56</xdr:row>
      <xdr:rowOff>19050</xdr:rowOff>
    </xdr:from>
    <xdr:to>
      <xdr:col>0</xdr:col>
      <xdr:colOff>1381125</xdr:colOff>
      <xdr:row>56</xdr:row>
      <xdr:rowOff>956597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63FC5E86-4ACB-4105-85A6-BFA3D19188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400" t="8000" r="18000" b="9600"/>
        <a:stretch/>
      </xdr:blipFill>
      <xdr:spPr>
        <a:xfrm>
          <a:off x="714374" y="13173075"/>
          <a:ext cx="666751" cy="93754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28572</xdr:colOff>
      <xdr:row>33</xdr:row>
      <xdr:rowOff>149045</xdr:rowOff>
    </xdr:from>
    <xdr:to>
      <xdr:col>0</xdr:col>
      <xdr:colOff>1994647</xdr:colOff>
      <xdr:row>34</xdr:row>
      <xdr:rowOff>180753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7CA02592-90C8-4F98-AF48-71990554AF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400" t="7000" r="41600" b="6001"/>
        <a:stretch/>
      </xdr:blipFill>
      <xdr:spPr>
        <a:xfrm rot="5400000">
          <a:off x="822065" y="11188964"/>
          <a:ext cx="379090" cy="1966075"/>
        </a:xfrm>
        <a:prstGeom prst="rect">
          <a:avLst/>
        </a:prstGeom>
      </xdr:spPr>
    </xdr:pic>
    <xdr:clientData/>
  </xdr:twoCellAnchor>
  <xdr:twoCellAnchor editAs="oneCell">
    <xdr:from>
      <xdr:col>0</xdr:col>
      <xdr:colOff>56029</xdr:colOff>
      <xdr:row>35</xdr:row>
      <xdr:rowOff>156887</xdr:rowOff>
    </xdr:from>
    <xdr:to>
      <xdr:col>0</xdr:col>
      <xdr:colOff>2005117</xdr:colOff>
      <xdr:row>37</xdr:row>
      <xdr:rowOff>168091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EBFAD8B3-541F-4CD4-B592-E09B81CF8F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235" t="5294" r="33294" b="5059"/>
        <a:stretch/>
      </xdr:blipFill>
      <xdr:spPr>
        <a:xfrm rot="5400000">
          <a:off x="677588" y="12063504"/>
          <a:ext cx="705969" cy="1949088"/>
        </a:xfrm>
        <a:prstGeom prst="rect">
          <a:avLst/>
        </a:prstGeom>
      </xdr:spPr>
    </xdr:pic>
    <xdr:clientData/>
  </xdr:twoCellAnchor>
  <xdr:twoCellAnchor editAs="oneCell">
    <xdr:from>
      <xdr:col>0</xdr:col>
      <xdr:colOff>694765</xdr:colOff>
      <xdr:row>38</xdr:row>
      <xdr:rowOff>56030</xdr:rowOff>
    </xdr:from>
    <xdr:to>
      <xdr:col>0</xdr:col>
      <xdr:colOff>1367117</xdr:colOff>
      <xdr:row>38</xdr:row>
      <xdr:rowOff>635573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D66B932A-8739-496C-8EFD-B16CD8BD0E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824" t="18588" r="12471" b="15294"/>
        <a:stretch/>
      </xdr:blipFill>
      <xdr:spPr>
        <a:xfrm>
          <a:off x="694765" y="12012706"/>
          <a:ext cx="672352" cy="579543"/>
        </a:xfrm>
        <a:prstGeom prst="rect">
          <a:avLst/>
        </a:prstGeom>
      </xdr:spPr>
    </xdr:pic>
    <xdr:clientData/>
  </xdr:twoCellAnchor>
  <xdr:twoCellAnchor editAs="oneCell">
    <xdr:from>
      <xdr:col>0</xdr:col>
      <xdr:colOff>795616</xdr:colOff>
      <xdr:row>39</xdr:row>
      <xdr:rowOff>22413</xdr:rowOff>
    </xdr:from>
    <xdr:to>
      <xdr:col>0</xdr:col>
      <xdr:colOff>1456765</xdr:colOff>
      <xdr:row>40</xdr:row>
      <xdr:rowOff>474564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CB4E7C59-B99C-4FB8-A506-E92A79C4A3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293" t="7962" r="17516" b="7006"/>
        <a:stretch/>
      </xdr:blipFill>
      <xdr:spPr>
        <a:xfrm>
          <a:off x="795616" y="12651442"/>
          <a:ext cx="661149" cy="934004"/>
        </a:xfrm>
        <a:prstGeom prst="rect">
          <a:avLst/>
        </a:prstGeom>
      </xdr:spPr>
    </xdr:pic>
    <xdr:clientData/>
  </xdr:twoCellAnchor>
  <xdr:twoCellAnchor editAs="oneCell">
    <xdr:from>
      <xdr:col>0</xdr:col>
      <xdr:colOff>773205</xdr:colOff>
      <xdr:row>41</xdr:row>
      <xdr:rowOff>56031</xdr:rowOff>
    </xdr:from>
    <xdr:to>
      <xdr:col>0</xdr:col>
      <xdr:colOff>1456765</xdr:colOff>
      <xdr:row>42</xdr:row>
      <xdr:rowOff>341517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379A1FD4-8397-4CDD-BE1E-4E7A69B2F7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30" t="15000" r="11940" b="12294"/>
        <a:stretch/>
      </xdr:blipFill>
      <xdr:spPr>
        <a:xfrm>
          <a:off x="773205" y="15262413"/>
          <a:ext cx="683560" cy="632869"/>
        </a:xfrm>
        <a:prstGeom prst="rect">
          <a:avLst/>
        </a:prstGeom>
      </xdr:spPr>
    </xdr:pic>
    <xdr:clientData/>
  </xdr:twoCellAnchor>
  <xdr:twoCellAnchor editAs="oneCell">
    <xdr:from>
      <xdr:col>0</xdr:col>
      <xdr:colOff>795616</xdr:colOff>
      <xdr:row>46</xdr:row>
      <xdr:rowOff>22413</xdr:rowOff>
    </xdr:from>
    <xdr:to>
      <xdr:col>0</xdr:col>
      <xdr:colOff>1501589</xdr:colOff>
      <xdr:row>46</xdr:row>
      <xdr:rowOff>940910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796335CE-C324-4A51-8FB4-2AC3276E19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41" t="5646" r="15059" b="5883"/>
        <a:stretch/>
      </xdr:blipFill>
      <xdr:spPr>
        <a:xfrm>
          <a:off x="795616" y="14298707"/>
          <a:ext cx="705973" cy="918497"/>
        </a:xfrm>
        <a:prstGeom prst="rect">
          <a:avLst/>
        </a:prstGeom>
      </xdr:spPr>
    </xdr:pic>
    <xdr:clientData/>
  </xdr:twoCellAnchor>
  <xdr:twoCellAnchor editAs="oneCell">
    <xdr:from>
      <xdr:col>0</xdr:col>
      <xdr:colOff>818030</xdr:colOff>
      <xdr:row>43</xdr:row>
      <xdr:rowOff>11207</xdr:rowOff>
    </xdr:from>
    <xdr:to>
      <xdr:col>0</xdr:col>
      <xdr:colOff>1434354</xdr:colOff>
      <xdr:row>43</xdr:row>
      <xdr:rowOff>638399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0F6C1D62-8BD4-42E8-8375-1A7A893801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412" t="15529" r="10529" b="13177"/>
        <a:stretch/>
      </xdr:blipFill>
      <xdr:spPr>
        <a:xfrm>
          <a:off x="818030" y="15912354"/>
          <a:ext cx="616324" cy="627192"/>
        </a:xfrm>
        <a:prstGeom prst="rect">
          <a:avLst/>
        </a:prstGeom>
      </xdr:spPr>
    </xdr:pic>
    <xdr:clientData/>
  </xdr:twoCellAnchor>
  <xdr:twoCellAnchor editAs="oneCell">
    <xdr:from>
      <xdr:col>0</xdr:col>
      <xdr:colOff>862854</xdr:colOff>
      <xdr:row>44</xdr:row>
      <xdr:rowOff>22413</xdr:rowOff>
    </xdr:from>
    <xdr:to>
      <xdr:col>0</xdr:col>
      <xdr:colOff>1501590</xdr:colOff>
      <xdr:row>44</xdr:row>
      <xdr:rowOff>618108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CF920A5A-73B9-4ACB-A548-531B08ECC1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41" t="20647" r="17588" b="18294"/>
        <a:stretch/>
      </xdr:blipFill>
      <xdr:spPr>
        <a:xfrm>
          <a:off x="862854" y="16595913"/>
          <a:ext cx="638736" cy="595695"/>
        </a:xfrm>
        <a:prstGeom prst="rect">
          <a:avLst/>
        </a:prstGeom>
      </xdr:spPr>
    </xdr:pic>
    <xdr:clientData/>
  </xdr:twoCellAnchor>
  <xdr:twoCellAnchor editAs="oneCell">
    <xdr:from>
      <xdr:col>0</xdr:col>
      <xdr:colOff>739587</xdr:colOff>
      <xdr:row>45</xdr:row>
      <xdr:rowOff>33617</xdr:rowOff>
    </xdr:from>
    <xdr:to>
      <xdr:col>0</xdr:col>
      <xdr:colOff>1512793</xdr:colOff>
      <xdr:row>45</xdr:row>
      <xdr:rowOff>937537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BA8A4F2D-889D-4F88-B210-65556B113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39587" y="17279470"/>
          <a:ext cx="773206" cy="903920"/>
        </a:xfrm>
        <a:prstGeom prst="rect">
          <a:avLst/>
        </a:prstGeom>
      </xdr:spPr>
    </xdr:pic>
    <xdr:clientData/>
  </xdr:twoCellAnchor>
  <xdr:twoCellAnchor editAs="oneCell">
    <xdr:from>
      <xdr:col>0</xdr:col>
      <xdr:colOff>56029</xdr:colOff>
      <xdr:row>66</xdr:row>
      <xdr:rowOff>156882</xdr:rowOff>
    </xdr:from>
    <xdr:to>
      <xdr:col>0</xdr:col>
      <xdr:colOff>2005852</xdr:colOff>
      <xdr:row>70</xdr:row>
      <xdr:rowOff>280844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40A7594F-31D8-4952-BC27-3A9D9EE278E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41" t="14823" r="4235" b="20942"/>
        <a:stretch/>
      </xdr:blipFill>
      <xdr:spPr>
        <a:xfrm>
          <a:off x="56029" y="24821029"/>
          <a:ext cx="1949823" cy="137902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762000</xdr:colOff>
      <xdr:row>73</xdr:row>
      <xdr:rowOff>33619</xdr:rowOff>
    </xdr:from>
    <xdr:to>
      <xdr:col>0</xdr:col>
      <xdr:colOff>1355912</xdr:colOff>
      <xdr:row>73</xdr:row>
      <xdr:rowOff>947178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BEA2A7C4-8139-4500-A216-9E3DC8CE51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706" t="9000" r="25176" b="9294"/>
        <a:stretch/>
      </xdr:blipFill>
      <xdr:spPr>
        <a:xfrm>
          <a:off x="762000" y="26894119"/>
          <a:ext cx="593912" cy="913559"/>
        </a:xfrm>
        <a:prstGeom prst="rect">
          <a:avLst/>
        </a:prstGeom>
      </xdr:spPr>
    </xdr:pic>
    <xdr:clientData/>
  </xdr:twoCellAnchor>
  <xdr:twoCellAnchor editAs="oneCell">
    <xdr:from>
      <xdr:col>0</xdr:col>
      <xdr:colOff>56030</xdr:colOff>
      <xdr:row>74</xdr:row>
      <xdr:rowOff>268944</xdr:rowOff>
    </xdr:from>
    <xdr:to>
      <xdr:col>0</xdr:col>
      <xdr:colOff>1994647</xdr:colOff>
      <xdr:row>74</xdr:row>
      <xdr:rowOff>747786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8F90F563-84B8-4940-8F01-78D15B954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5400000">
          <a:off x="785918" y="27374468"/>
          <a:ext cx="478842" cy="1938617"/>
        </a:xfrm>
        <a:prstGeom prst="rect">
          <a:avLst/>
        </a:prstGeom>
      </xdr:spPr>
    </xdr:pic>
    <xdr:clientData/>
  </xdr:twoCellAnchor>
  <xdr:twoCellAnchor editAs="oneCell">
    <xdr:from>
      <xdr:col>0</xdr:col>
      <xdr:colOff>773204</xdr:colOff>
      <xdr:row>75</xdr:row>
      <xdr:rowOff>22413</xdr:rowOff>
    </xdr:from>
    <xdr:to>
      <xdr:col>0</xdr:col>
      <xdr:colOff>1503437</xdr:colOff>
      <xdr:row>75</xdr:row>
      <xdr:rowOff>952499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8DC5358D-1C51-456E-A044-8132EB3765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06" t="4412" r="15441" b="6617"/>
        <a:stretch/>
      </xdr:blipFill>
      <xdr:spPr>
        <a:xfrm>
          <a:off x="773204" y="28832737"/>
          <a:ext cx="730233" cy="930086"/>
        </a:xfrm>
        <a:prstGeom prst="rect">
          <a:avLst/>
        </a:prstGeom>
      </xdr:spPr>
    </xdr:pic>
    <xdr:clientData/>
  </xdr:twoCellAnchor>
  <xdr:twoCellAnchor editAs="oneCell">
    <xdr:from>
      <xdr:col>0</xdr:col>
      <xdr:colOff>414618</xdr:colOff>
      <xdr:row>76</xdr:row>
      <xdr:rowOff>56031</xdr:rowOff>
    </xdr:from>
    <xdr:to>
      <xdr:col>0</xdr:col>
      <xdr:colOff>1837765</xdr:colOff>
      <xdr:row>76</xdr:row>
      <xdr:rowOff>958069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E7948F9D-25B6-4C3A-A072-1ACEDBCCF6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47" t="23823" r="8942" b="23942"/>
        <a:stretch/>
      </xdr:blipFill>
      <xdr:spPr>
        <a:xfrm>
          <a:off x="414618" y="29841266"/>
          <a:ext cx="1423147" cy="902038"/>
        </a:xfrm>
        <a:prstGeom prst="rect">
          <a:avLst/>
        </a:prstGeom>
      </xdr:spPr>
    </xdr:pic>
    <xdr:clientData/>
  </xdr:twoCellAnchor>
  <xdr:twoCellAnchor editAs="oneCell">
    <xdr:from>
      <xdr:col>0</xdr:col>
      <xdr:colOff>672353</xdr:colOff>
      <xdr:row>80</xdr:row>
      <xdr:rowOff>11208</xdr:rowOff>
    </xdr:from>
    <xdr:to>
      <xdr:col>0</xdr:col>
      <xdr:colOff>1467971</xdr:colOff>
      <xdr:row>80</xdr:row>
      <xdr:rowOff>944629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2CE39517-6BD6-40E8-B6FF-8E3726CF92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30" t="8235" r="12471" b="7294"/>
        <a:stretch/>
      </xdr:blipFill>
      <xdr:spPr>
        <a:xfrm>
          <a:off x="672353" y="31454914"/>
          <a:ext cx="795618" cy="933421"/>
        </a:xfrm>
        <a:prstGeom prst="rect">
          <a:avLst/>
        </a:prstGeom>
      </xdr:spPr>
    </xdr:pic>
    <xdr:clientData/>
  </xdr:twoCellAnchor>
  <xdr:twoCellAnchor editAs="oneCell">
    <xdr:from>
      <xdr:col>0</xdr:col>
      <xdr:colOff>537883</xdr:colOff>
      <xdr:row>81</xdr:row>
      <xdr:rowOff>33616</xdr:rowOff>
    </xdr:from>
    <xdr:to>
      <xdr:col>0</xdr:col>
      <xdr:colOff>1568824</xdr:colOff>
      <xdr:row>81</xdr:row>
      <xdr:rowOff>951539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CC7E73D6-05E6-40A3-B3E8-E1C2226FAF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88" t="10824" r="5412" b="10824"/>
        <a:stretch/>
      </xdr:blipFill>
      <xdr:spPr>
        <a:xfrm>
          <a:off x="537883" y="32452234"/>
          <a:ext cx="1030941" cy="917923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87</xdr:row>
      <xdr:rowOff>67234</xdr:rowOff>
    </xdr:from>
    <xdr:to>
      <xdr:col>0</xdr:col>
      <xdr:colOff>1714500</xdr:colOff>
      <xdr:row>87</xdr:row>
      <xdr:rowOff>599739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10FB3C71-DC06-4731-8EF3-AC26473569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65" t="32728" r="7007" b="32958"/>
        <a:stretch/>
      </xdr:blipFill>
      <xdr:spPr>
        <a:xfrm>
          <a:off x="381000" y="45025234"/>
          <a:ext cx="1333500" cy="53250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381002</xdr:colOff>
      <xdr:row>88</xdr:row>
      <xdr:rowOff>179290</xdr:rowOff>
    </xdr:from>
    <xdr:to>
      <xdr:col>0</xdr:col>
      <xdr:colOff>1787322</xdr:colOff>
      <xdr:row>91</xdr:row>
      <xdr:rowOff>201704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15CB90D2-8E8D-4C61-AA25-8BDBAB1D1A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0" t="18353" r="7764" b="17882"/>
        <a:stretch/>
      </xdr:blipFill>
      <xdr:spPr>
        <a:xfrm>
          <a:off x="381002" y="45809643"/>
          <a:ext cx="1406320" cy="1064561"/>
        </a:xfrm>
        <a:prstGeom prst="rect">
          <a:avLst/>
        </a:prstGeom>
      </xdr:spPr>
    </xdr:pic>
    <xdr:clientData/>
  </xdr:twoCellAnchor>
  <xdr:twoCellAnchor editAs="oneCell">
    <xdr:from>
      <xdr:col>0</xdr:col>
      <xdr:colOff>617484</xdr:colOff>
      <xdr:row>92</xdr:row>
      <xdr:rowOff>32458</xdr:rowOff>
    </xdr:from>
    <xdr:to>
      <xdr:col>0</xdr:col>
      <xdr:colOff>1624853</xdr:colOff>
      <xdr:row>93</xdr:row>
      <xdr:rowOff>334268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5852DD34-D47A-4DFC-9DF9-FECB8F5120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53" t="10412" r="24470" b="10177"/>
        <a:stretch/>
      </xdr:blipFill>
      <xdr:spPr>
        <a:xfrm rot="16200000">
          <a:off x="796572" y="46873252"/>
          <a:ext cx="649193" cy="1007369"/>
        </a:xfrm>
        <a:prstGeom prst="rect">
          <a:avLst/>
        </a:prstGeom>
      </xdr:spPr>
    </xdr:pic>
    <xdr:clientData/>
  </xdr:twoCellAnchor>
  <xdr:twoCellAnchor editAs="oneCell">
    <xdr:from>
      <xdr:col>0</xdr:col>
      <xdr:colOff>201706</xdr:colOff>
      <xdr:row>94</xdr:row>
      <xdr:rowOff>56030</xdr:rowOff>
    </xdr:from>
    <xdr:to>
      <xdr:col>0</xdr:col>
      <xdr:colOff>1782541</xdr:colOff>
      <xdr:row>96</xdr:row>
      <xdr:rowOff>302559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487245E0-44E3-477C-A682-59E38511BC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706" t="8942" r="26117" b="8471"/>
        <a:stretch/>
      </xdr:blipFill>
      <xdr:spPr>
        <a:xfrm rot="16200000">
          <a:off x="521477" y="47450906"/>
          <a:ext cx="941294" cy="1580835"/>
        </a:xfrm>
        <a:prstGeom prst="rect">
          <a:avLst/>
        </a:prstGeom>
      </xdr:spPr>
    </xdr:pic>
    <xdr:clientData/>
  </xdr:twoCellAnchor>
  <xdr:twoCellAnchor editAs="oneCell">
    <xdr:from>
      <xdr:col>0</xdr:col>
      <xdr:colOff>761999</xdr:colOff>
      <xdr:row>97</xdr:row>
      <xdr:rowOff>22412</xdr:rowOff>
    </xdr:from>
    <xdr:to>
      <xdr:col>0</xdr:col>
      <xdr:colOff>1384828</xdr:colOff>
      <xdr:row>97</xdr:row>
      <xdr:rowOff>627530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id="{E2686509-86FA-4D1B-BB8F-3E944374F1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41" t="21470" r="20000" b="18236"/>
        <a:stretch/>
      </xdr:blipFill>
      <xdr:spPr>
        <a:xfrm>
          <a:off x="761999" y="48779206"/>
          <a:ext cx="622829" cy="605118"/>
        </a:xfrm>
        <a:prstGeom prst="rect">
          <a:avLst/>
        </a:prstGeom>
      </xdr:spPr>
    </xdr:pic>
    <xdr:clientData/>
  </xdr:twoCellAnchor>
  <xdr:twoCellAnchor editAs="oneCell">
    <xdr:from>
      <xdr:col>0</xdr:col>
      <xdr:colOff>829236</xdr:colOff>
      <xdr:row>98</xdr:row>
      <xdr:rowOff>22412</xdr:rowOff>
    </xdr:from>
    <xdr:to>
      <xdr:col>0</xdr:col>
      <xdr:colOff>1344706</xdr:colOff>
      <xdr:row>98</xdr:row>
      <xdr:rowOff>662764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1647782C-219C-483E-B792-A37DEB5F20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471" t="13529" r="26471" b="15588"/>
        <a:stretch/>
      </xdr:blipFill>
      <xdr:spPr>
        <a:xfrm>
          <a:off x="829236" y="49451559"/>
          <a:ext cx="515470" cy="6403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T41"/>
  <sheetViews>
    <sheetView tabSelected="1" zoomScale="80" zoomScaleNormal="80" workbookViewId="0">
      <selection activeCell="A23" sqref="A23:I23"/>
    </sheetView>
  </sheetViews>
  <sheetFormatPr defaultRowHeight="15" x14ac:dyDescent="0.25"/>
  <cols>
    <col min="9" max="9" width="24.7109375" customWidth="1"/>
    <col min="10" max="11" width="12.5703125" customWidth="1"/>
  </cols>
  <sheetData>
    <row r="1" spans="1:14" x14ac:dyDescent="0.25">
      <c r="A1" s="251"/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3"/>
    </row>
    <row r="2" spans="1:14" x14ac:dyDescent="0.25">
      <c r="A2" s="254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255"/>
    </row>
    <row r="3" spans="1:14" x14ac:dyDescent="0.25">
      <c r="A3" s="254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255"/>
    </row>
    <row r="4" spans="1:14" x14ac:dyDescent="0.25">
      <c r="A4" s="254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255"/>
    </row>
    <row r="5" spans="1:14" x14ac:dyDescent="0.25">
      <c r="A5" s="254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255"/>
    </row>
    <row r="6" spans="1:14" ht="51.75" customHeight="1" x14ac:dyDescent="0.3">
      <c r="A6" s="632" t="s">
        <v>1531</v>
      </c>
      <c r="B6" s="633"/>
      <c r="C6" s="633"/>
      <c r="D6" s="633"/>
      <c r="E6" s="633"/>
      <c r="F6" s="633"/>
      <c r="G6" s="633"/>
      <c r="H6" s="633"/>
      <c r="I6" s="633"/>
      <c r="J6" s="633"/>
      <c r="K6" s="633"/>
      <c r="L6" s="633"/>
      <c r="M6" s="633"/>
      <c r="N6" s="634"/>
    </row>
    <row r="7" spans="1:14" ht="15" customHeight="1" x14ac:dyDescent="0.25">
      <c r="A7" s="635" t="s">
        <v>0</v>
      </c>
      <c r="B7" s="636"/>
      <c r="C7" s="636"/>
      <c r="D7" s="636"/>
      <c r="E7" s="636"/>
      <c r="F7" s="636"/>
      <c r="G7" s="636"/>
      <c r="H7" s="636"/>
      <c r="I7" s="636"/>
      <c r="J7" s="636"/>
      <c r="K7" s="636"/>
      <c r="L7" s="636"/>
      <c r="M7" s="636"/>
      <c r="N7" s="637"/>
    </row>
    <row r="8" spans="1:14" ht="15" customHeight="1" x14ac:dyDescent="0.25">
      <c r="A8" s="635"/>
      <c r="B8" s="636"/>
      <c r="C8" s="636"/>
      <c r="D8" s="636"/>
      <c r="E8" s="636"/>
      <c r="F8" s="636"/>
      <c r="G8" s="636"/>
      <c r="H8" s="636"/>
      <c r="I8" s="636"/>
      <c r="J8" s="636"/>
      <c r="K8" s="636"/>
      <c r="L8" s="636"/>
      <c r="M8" s="636"/>
      <c r="N8" s="637"/>
    </row>
    <row r="9" spans="1:14" ht="18.75" x14ac:dyDescent="0.3">
      <c r="A9" s="638" t="s">
        <v>1607</v>
      </c>
      <c r="B9" s="639"/>
      <c r="C9" s="639"/>
      <c r="D9" s="639"/>
      <c r="E9" s="639"/>
      <c r="F9" s="639"/>
      <c r="G9" s="639"/>
      <c r="H9" s="639"/>
      <c r="I9" s="639"/>
      <c r="J9" s="639"/>
      <c r="K9" s="639"/>
      <c r="L9" s="639"/>
      <c r="M9" s="639"/>
      <c r="N9" s="640"/>
    </row>
    <row r="10" spans="1:14" ht="18.75" x14ac:dyDescent="0.3">
      <c r="A10" s="258"/>
      <c r="B10" s="259"/>
      <c r="C10" s="259"/>
      <c r="D10" s="259"/>
      <c r="E10" s="259"/>
      <c r="F10" s="259"/>
      <c r="G10" s="259"/>
      <c r="H10" s="259"/>
      <c r="I10" s="259"/>
      <c r="J10" s="259"/>
      <c r="K10" s="259"/>
      <c r="L10" s="259"/>
      <c r="M10" s="259"/>
      <c r="N10" s="260"/>
    </row>
    <row r="11" spans="1:14" x14ac:dyDescent="0.25">
      <c r="A11" s="254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255"/>
    </row>
    <row r="12" spans="1:14" ht="15" customHeight="1" x14ac:dyDescent="0.3">
      <c r="A12" s="254"/>
      <c r="B12" s="196"/>
      <c r="C12" s="196"/>
      <c r="D12" s="196"/>
      <c r="E12" s="196"/>
      <c r="F12" s="196"/>
      <c r="G12" s="196"/>
      <c r="H12" s="196"/>
      <c r="I12" s="196"/>
      <c r="J12" s="641" t="s">
        <v>1</v>
      </c>
      <c r="K12" s="641"/>
      <c r="L12" s="196"/>
      <c r="M12" s="196"/>
      <c r="N12" s="255"/>
    </row>
    <row r="13" spans="1:14" ht="18.75" x14ac:dyDescent="0.3">
      <c r="A13" s="644" t="s">
        <v>1608</v>
      </c>
      <c r="B13" s="644"/>
      <c r="C13" s="644"/>
      <c r="D13" s="644"/>
      <c r="E13" s="644"/>
      <c r="F13" s="644"/>
      <c r="G13" s="644"/>
      <c r="H13" s="644"/>
      <c r="I13" s="644"/>
      <c r="J13" s="392"/>
      <c r="K13" s="389">
        <v>0</v>
      </c>
      <c r="L13" s="196"/>
      <c r="M13" s="196"/>
      <c r="N13" s="255"/>
    </row>
    <row r="14" spans="1:14" ht="18.75" x14ac:dyDescent="0.3">
      <c r="A14" s="645" t="s">
        <v>1604</v>
      </c>
      <c r="B14" s="646"/>
      <c r="C14" s="646"/>
      <c r="D14" s="646"/>
      <c r="E14" s="646"/>
      <c r="F14" s="646"/>
      <c r="G14" s="646"/>
      <c r="H14" s="646"/>
      <c r="I14" s="647"/>
      <c r="J14" s="389" t="s">
        <v>1605</v>
      </c>
      <c r="K14" s="389" t="s">
        <v>1605</v>
      </c>
      <c r="L14" s="256"/>
      <c r="M14" s="256"/>
      <c r="N14" s="257"/>
    </row>
    <row r="15" spans="1:14" ht="18.75" x14ac:dyDescent="0.3">
      <c r="A15" s="645" t="s">
        <v>1609</v>
      </c>
      <c r="B15" s="646"/>
      <c r="C15" s="646"/>
      <c r="D15" s="646"/>
      <c r="E15" s="646"/>
      <c r="F15" s="646"/>
      <c r="G15" s="646"/>
      <c r="H15" s="646"/>
      <c r="I15" s="647"/>
      <c r="J15" s="389" t="s">
        <v>1605</v>
      </c>
      <c r="K15" s="389" t="s">
        <v>1605</v>
      </c>
      <c r="L15" s="256"/>
      <c r="M15" s="256"/>
      <c r="N15" s="257"/>
    </row>
    <row r="16" spans="1:14" ht="18.75" x14ac:dyDescent="0.3">
      <c r="A16" s="645" t="s">
        <v>1610</v>
      </c>
      <c r="B16" s="646"/>
      <c r="C16" s="646"/>
      <c r="D16" s="646"/>
      <c r="E16" s="646"/>
      <c r="F16" s="646"/>
      <c r="G16" s="646"/>
      <c r="H16" s="646"/>
      <c r="I16" s="647"/>
      <c r="J16" s="389" t="s">
        <v>1605</v>
      </c>
      <c r="K16" s="389" t="s">
        <v>1605</v>
      </c>
      <c r="L16" s="256"/>
      <c r="M16" s="256"/>
      <c r="N16" s="257"/>
    </row>
    <row r="17" spans="1:20" ht="18.75" x14ac:dyDescent="0.3">
      <c r="A17" s="645" t="s">
        <v>1611</v>
      </c>
      <c r="B17" s="646"/>
      <c r="C17" s="646"/>
      <c r="D17" s="646"/>
      <c r="E17" s="646"/>
      <c r="F17" s="646"/>
      <c r="G17" s="646"/>
      <c r="H17" s="646"/>
      <c r="I17" s="647"/>
      <c r="J17" s="389" t="s">
        <v>1605</v>
      </c>
      <c r="K17" s="389" t="s">
        <v>1605</v>
      </c>
      <c r="L17" s="256"/>
      <c r="M17" s="256"/>
      <c r="N17" s="257"/>
      <c r="T17" s="388"/>
    </row>
    <row r="18" spans="1:20" ht="18.75" x14ac:dyDescent="0.3">
      <c r="A18" s="648" t="s">
        <v>1606</v>
      </c>
      <c r="B18" s="649"/>
      <c r="C18" s="649"/>
      <c r="D18" s="649"/>
      <c r="E18" s="649"/>
      <c r="F18" s="649"/>
      <c r="G18" s="649"/>
      <c r="H18" s="649"/>
      <c r="I18" s="650"/>
      <c r="J18" s="392"/>
      <c r="K18" s="389">
        <v>0</v>
      </c>
      <c r="L18" s="256"/>
      <c r="M18" s="256"/>
      <c r="N18" s="257"/>
    </row>
    <row r="19" spans="1:20" ht="18.75" x14ac:dyDescent="0.3">
      <c r="A19" s="648" t="s">
        <v>646</v>
      </c>
      <c r="B19" s="649"/>
      <c r="C19" s="649"/>
      <c r="D19" s="649"/>
      <c r="E19" s="649"/>
      <c r="F19" s="649"/>
      <c r="G19" s="649"/>
      <c r="H19" s="649"/>
      <c r="I19" s="650"/>
      <c r="J19" s="392"/>
      <c r="K19" s="389">
        <v>0</v>
      </c>
      <c r="L19" s="256"/>
      <c r="M19" s="256"/>
      <c r="N19" s="257"/>
    </row>
    <row r="20" spans="1:20" ht="18.75" x14ac:dyDescent="0.3">
      <c r="A20" s="648" t="s">
        <v>88</v>
      </c>
      <c r="B20" s="649"/>
      <c r="C20" s="649"/>
      <c r="D20" s="649"/>
      <c r="E20" s="649"/>
      <c r="F20" s="649"/>
      <c r="G20" s="649"/>
      <c r="H20" s="649"/>
      <c r="I20" s="650"/>
      <c r="J20" s="392"/>
      <c r="K20" s="389">
        <v>0</v>
      </c>
      <c r="L20" s="256"/>
      <c r="M20" s="256"/>
      <c r="N20" s="257"/>
    </row>
    <row r="21" spans="1:20" ht="18.75" x14ac:dyDescent="0.3">
      <c r="A21" s="648" t="s">
        <v>782</v>
      </c>
      <c r="B21" s="649"/>
      <c r="C21" s="649"/>
      <c r="D21" s="649"/>
      <c r="E21" s="649"/>
      <c r="F21" s="649"/>
      <c r="G21" s="649"/>
      <c r="H21" s="649"/>
      <c r="I21" s="650"/>
      <c r="J21" s="392"/>
      <c r="K21" s="389">
        <v>0</v>
      </c>
      <c r="L21" s="256"/>
      <c r="M21" s="256"/>
      <c r="N21" s="257"/>
    </row>
    <row r="22" spans="1:20" ht="18.75" hidden="1" x14ac:dyDescent="0.3">
      <c r="A22" s="648" t="s">
        <v>786</v>
      </c>
      <c r="B22" s="649"/>
      <c r="C22" s="649"/>
      <c r="D22" s="649"/>
      <c r="E22" s="649"/>
      <c r="F22" s="649"/>
      <c r="G22" s="649"/>
      <c r="H22" s="649"/>
      <c r="I22" s="650"/>
      <c r="J22" s="392"/>
      <c r="K22" s="389">
        <v>0.5</v>
      </c>
      <c r="L22" s="256"/>
      <c r="M22" s="256"/>
      <c r="N22" s="257"/>
    </row>
    <row r="23" spans="1:20" ht="18.75" x14ac:dyDescent="0.3">
      <c r="A23" s="648" t="s">
        <v>656</v>
      </c>
      <c r="B23" s="649"/>
      <c r="C23" s="649"/>
      <c r="D23" s="649"/>
      <c r="E23" s="649"/>
      <c r="F23" s="649"/>
      <c r="G23" s="649"/>
      <c r="H23" s="649"/>
      <c r="I23" s="650"/>
      <c r="J23" s="392"/>
      <c r="K23" s="389">
        <v>0</v>
      </c>
      <c r="L23" s="256"/>
      <c r="M23" s="256"/>
      <c r="N23" s="257"/>
    </row>
    <row r="24" spans="1:20" x14ac:dyDescent="0.25">
      <c r="A24" s="254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255"/>
    </row>
    <row r="25" spans="1:20" ht="18.75" x14ac:dyDescent="0.25">
      <c r="A25" s="642" t="s">
        <v>2</v>
      </c>
      <c r="B25" s="643"/>
      <c r="C25" s="643"/>
      <c r="D25" s="643"/>
      <c r="E25" s="643"/>
      <c r="F25" s="643"/>
      <c r="G25" s="643"/>
      <c r="H25" s="643"/>
      <c r="I25" s="643"/>
      <c r="J25" s="196"/>
      <c r="K25" s="196"/>
      <c r="L25" s="196"/>
      <c r="M25" s="196"/>
      <c r="N25" s="255"/>
    </row>
    <row r="26" spans="1:20" s="250" customFormat="1" ht="21" x14ac:dyDescent="0.35">
      <c r="A26" s="654" t="s">
        <v>1608</v>
      </c>
      <c r="B26" s="655"/>
      <c r="C26" s="655"/>
      <c r="D26" s="655"/>
      <c r="E26" s="655"/>
      <c r="F26" s="655"/>
      <c r="G26" s="655"/>
      <c r="H26" s="655"/>
      <c r="I26" s="488"/>
      <c r="J26" s="488"/>
      <c r="K26" s="488"/>
      <c r="L26" s="488"/>
      <c r="M26" s="488"/>
      <c r="N26" s="489"/>
    </row>
    <row r="27" spans="1:20" s="250" customFormat="1" ht="21" x14ac:dyDescent="0.35">
      <c r="A27" s="654" t="s">
        <v>1604</v>
      </c>
      <c r="B27" s="655"/>
      <c r="C27" s="655"/>
      <c r="D27" s="655"/>
      <c r="E27" s="655"/>
      <c r="F27" s="655"/>
      <c r="G27" s="655"/>
      <c r="H27" s="655"/>
      <c r="I27" s="488"/>
      <c r="J27" s="488"/>
      <c r="K27" s="488"/>
      <c r="L27" s="488"/>
      <c r="M27" s="488"/>
      <c r="N27" s="489"/>
    </row>
    <row r="28" spans="1:20" s="250" customFormat="1" ht="21" x14ac:dyDescent="0.35">
      <c r="A28" s="654" t="s">
        <v>1609</v>
      </c>
      <c r="B28" s="655"/>
      <c r="C28" s="655"/>
      <c r="D28" s="655"/>
      <c r="E28" s="655"/>
      <c r="F28" s="655"/>
      <c r="G28" s="655"/>
      <c r="H28" s="655"/>
      <c r="I28" s="488"/>
      <c r="J28" s="488"/>
      <c r="K28" s="488"/>
      <c r="L28" s="488"/>
      <c r="M28" s="488"/>
      <c r="N28" s="489"/>
    </row>
    <row r="29" spans="1:20" s="250" customFormat="1" ht="21" x14ac:dyDescent="0.35">
      <c r="A29" s="654" t="s">
        <v>1610</v>
      </c>
      <c r="B29" s="655"/>
      <c r="C29" s="655"/>
      <c r="D29" s="655"/>
      <c r="E29" s="655"/>
      <c r="F29" s="655"/>
      <c r="G29" s="655"/>
      <c r="H29" s="655"/>
      <c r="I29" s="488"/>
      <c r="J29" s="488"/>
      <c r="K29" s="488"/>
      <c r="L29" s="488"/>
      <c r="M29" s="488"/>
      <c r="N29" s="489"/>
    </row>
    <row r="30" spans="1:20" s="250" customFormat="1" ht="21" x14ac:dyDescent="0.35">
      <c r="A30" s="654" t="s">
        <v>1611</v>
      </c>
      <c r="B30" s="655"/>
      <c r="C30" s="655"/>
      <c r="D30" s="655"/>
      <c r="E30" s="655"/>
      <c r="F30" s="655"/>
      <c r="G30" s="655"/>
      <c r="H30" s="655"/>
      <c r="I30" s="655"/>
      <c r="J30" s="655"/>
      <c r="K30" s="655"/>
      <c r="L30" s="655"/>
      <c r="M30" s="655"/>
      <c r="N30" s="656"/>
    </row>
    <row r="31" spans="1:20" s="250" customFormat="1" ht="21" x14ac:dyDescent="0.35">
      <c r="A31" s="654" t="s">
        <v>1606</v>
      </c>
      <c r="B31" s="655"/>
      <c r="C31" s="655"/>
      <c r="D31" s="655"/>
      <c r="E31" s="655"/>
      <c r="F31" s="655"/>
      <c r="G31" s="655"/>
      <c r="H31" s="655"/>
      <c r="I31" s="655"/>
      <c r="J31" s="655"/>
      <c r="K31" s="655"/>
      <c r="L31" s="655"/>
      <c r="M31" s="655"/>
      <c r="N31" s="656"/>
    </row>
    <row r="32" spans="1:20" s="250" customFormat="1" ht="21" x14ac:dyDescent="0.35">
      <c r="A32" s="654" t="s">
        <v>646</v>
      </c>
      <c r="B32" s="655"/>
      <c r="C32" s="655"/>
      <c r="D32" s="655"/>
      <c r="E32" s="655"/>
      <c r="F32" s="655"/>
      <c r="G32" s="655"/>
      <c r="H32" s="655"/>
      <c r="I32" s="488"/>
      <c r="J32" s="488"/>
      <c r="K32" s="488"/>
      <c r="L32" s="488"/>
      <c r="M32" s="488"/>
      <c r="N32" s="489"/>
    </row>
    <row r="33" spans="1:14" s="250" customFormat="1" ht="21" x14ac:dyDescent="0.35">
      <c r="A33" s="654" t="s">
        <v>88</v>
      </c>
      <c r="B33" s="655"/>
      <c r="C33" s="655"/>
      <c r="D33" s="655"/>
      <c r="E33" s="655"/>
      <c r="F33" s="655"/>
      <c r="G33" s="655"/>
      <c r="H33" s="655"/>
      <c r="I33" s="655"/>
      <c r="J33" s="655"/>
      <c r="K33" s="655"/>
      <c r="L33" s="655"/>
      <c r="M33" s="655"/>
      <c r="N33" s="656"/>
    </row>
    <row r="34" spans="1:14" s="250" customFormat="1" ht="21" x14ac:dyDescent="0.35">
      <c r="A34" s="654" t="s">
        <v>782</v>
      </c>
      <c r="B34" s="655"/>
      <c r="C34" s="655"/>
      <c r="D34" s="655"/>
      <c r="E34" s="655"/>
      <c r="F34" s="655"/>
      <c r="G34" s="655"/>
      <c r="H34" s="655"/>
      <c r="I34" s="655"/>
      <c r="J34" s="655"/>
      <c r="K34" s="655"/>
      <c r="L34" s="655"/>
      <c r="M34" s="655"/>
      <c r="N34" s="656"/>
    </row>
    <row r="35" spans="1:14" s="250" customFormat="1" ht="21" x14ac:dyDescent="0.35">
      <c r="A35" s="654" t="s">
        <v>656</v>
      </c>
      <c r="B35" s="655"/>
      <c r="C35" s="655"/>
      <c r="D35" s="655"/>
      <c r="E35" s="655"/>
      <c r="F35" s="655"/>
      <c r="G35" s="655"/>
      <c r="H35" s="655"/>
      <c r="I35" s="655"/>
      <c r="J35" s="655"/>
      <c r="K35" s="655"/>
      <c r="L35" s="655"/>
      <c r="M35" s="655"/>
      <c r="N35" s="656"/>
    </row>
    <row r="36" spans="1:14" ht="18.75" x14ac:dyDescent="0.3">
      <c r="A36" s="651"/>
      <c r="B36" s="652"/>
      <c r="C36" s="652"/>
      <c r="D36" s="652"/>
      <c r="E36" s="652"/>
      <c r="F36" s="652"/>
      <c r="G36" s="652"/>
      <c r="H36" s="652"/>
      <c r="I36" s="652"/>
      <c r="J36" s="652"/>
      <c r="K36" s="652"/>
      <c r="L36" s="652"/>
      <c r="M36" s="652"/>
      <c r="N36" s="653"/>
    </row>
    <row r="37" spans="1:14" ht="18.75" x14ac:dyDescent="0.3">
      <c r="B37" s="1"/>
    </row>
    <row r="38" spans="1:14" ht="18.75" x14ac:dyDescent="0.3">
      <c r="B38" s="1"/>
    </row>
    <row r="39" spans="1:14" ht="18.75" x14ac:dyDescent="0.3">
      <c r="B39" s="1"/>
    </row>
    <row r="40" spans="1:14" ht="18.75" x14ac:dyDescent="0.3">
      <c r="B40" s="1"/>
    </row>
    <row r="41" spans="1:14" ht="18.75" x14ac:dyDescent="0.3">
      <c r="B41" s="1"/>
    </row>
  </sheetData>
  <mergeCells count="27">
    <mergeCell ref="A36:N36"/>
    <mergeCell ref="A33:N33"/>
    <mergeCell ref="A34:N34"/>
    <mergeCell ref="A21:I21"/>
    <mergeCell ref="A22:I22"/>
    <mergeCell ref="A35:N35"/>
    <mergeCell ref="A26:H26"/>
    <mergeCell ref="A27:H27"/>
    <mergeCell ref="A28:H28"/>
    <mergeCell ref="A29:H29"/>
    <mergeCell ref="A32:H32"/>
    <mergeCell ref="A30:N30"/>
    <mergeCell ref="A31:N31"/>
    <mergeCell ref="A6:N6"/>
    <mergeCell ref="A7:N8"/>
    <mergeCell ref="A9:N9"/>
    <mergeCell ref="J12:K12"/>
    <mergeCell ref="A25:I25"/>
    <mergeCell ref="A13:I13"/>
    <mergeCell ref="A14:I14"/>
    <mergeCell ref="A15:I15"/>
    <mergeCell ref="A16:I16"/>
    <mergeCell ref="A17:I17"/>
    <mergeCell ref="A19:I19"/>
    <mergeCell ref="A18:I18"/>
    <mergeCell ref="A23:I23"/>
    <mergeCell ref="A20:I20"/>
  </mergeCells>
  <hyperlinks>
    <hyperlink ref="A26:H26" location="'Водонагреватели New'!A1" display="Водонагреватели New" xr:uid="{14C0D918-16AB-4BF0-AFAE-8477ADF4FF73}"/>
    <hyperlink ref="A27:H27" location="'Распродажа! Арматура'!A1" display="Распродажа! Арматура" xr:uid="{E448C85A-9883-4121-ADA7-78C7F1FE366C}"/>
    <hyperlink ref="A28:H28" location="'Распродажа! Фитинги система GX'!A1" display="Распродажа! Фитинги система GX" xr:uid="{20E17079-16EC-4BD5-950B-7F30B10262EF}"/>
    <hyperlink ref="A29:H29" location="'Распродажа! Аксиальные фитинги'!A1" display="Распродажа! Аксиальные фитинги" xr:uid="{FF83F04B-639B-4958-9E70-D190C8B27C47}"/>
    <hyperlink ref="A30:N30" location="'Распродажа! Клапаны для рад-ров'!A1" display="Распродажа! Клапаны для рад-ров" xr:uid="{1C4ED37B-19B3-4D0D-AE46-C90601BE4E40}"/>
    <hyperlink ref="A31:N31" location="'Трубы, гофра'!A1" display="Трубы, гофра" xr:uid="{284337B1-DA53-495C-84A7-CB33F1619CB5}"/>
    <hyperlink ref="A32:H32" location="'Узлы ТП, коллекторы'!A1" display="Узлы ТП, коллекторы" xr:uid="{5F76FDB3-730D-409B-9315-CBB18956DC8F}"/>
    <hyperlink ref="A33:N33" location="'Шкафы коллекторные'!A1" display="Шкафы коллекторные" xr:uid="{62CAB39B-63E7-4EA3-B7E0-588A9EAF8160}"/>
    <hyperlink ref="A34:N34" location="'Мембранные баки'!A1" display="Мембранные баки" xr:uid="{0F07BAB3-DE05-4241-9099-E48AFE07CB16}"/>
    <hyperlink ref="A35:N35" location="Теплоноситель!A1" display="Теплоноситель" xr:uid="{7224C3BF-99F3-4163-8FCC-EB69B8E961BD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0E651-3F2B-4AB2-9F3D-12EF21B31516}">
  <sheetPr>
    <tabColor rgb="FFFF0000"/>
  </sheetPr>
  <dimension ref="A1:M171"/>
  <sheetViews>
    <sheetView workbookViewId="0">
      <selection activeCell="K18" sqref="K18:L18"/>
    </sheetView>
  </sheetViews>
  <sheetFormatPr defaultColWidth="9.140625" defaultRowHeight="15" x14ac:dyDescent="0.25"/>
  <cols>
    <col min="1" max="1" width="16.7109375" style="422" customWidth="1"/>
    <col min="2" max="2" width="17" style="422" customWidth="1"/>
    <col min="3" max="3" width="22.42578125" style="422" customWidth="1"/>
    <col min="4" max="4" width="28" style="444" customWidth="1"/>
    <col min="5" max="6" width="12.140625" style="422" customWidth="1"/>
    <col min="7" max="7" width="12.28515625" style="419" customWidth="1"/>
    <col min="8" max="8" width="8.140625" style="440" customWidth="1"/>
    <col min="9" max="9" width="12.42578125" style="996" customWidth="1"/>
    <col min="10" max="10" width="9.85546875" style="422" bestFit="1" customWidth="1"/>
    <col min="11" max="11" width="9.140625" style="422"/>
    <col min="12" max="12" width="11.85546875" style="422" bestFit="1" customWidth="1"/>
    <col min="13" max="14" width="9.140625" style="8"/>
    <col min="15" max="15" width="11.140625" style="8" bestFit="1" customWidth="1"/>
    <col min="16" max="16384" width="9.140625" style="8"/>
  </cols>
  <sheetData>
    <row r="1" spans="1:12" ht="18.75" x14ac:dyDescent="0.25">
      <c r="B1" s="423"/>
      <c r="C1" s="423"/>
      <c r="D1" s="423"/>
      <c r="E1" s="424"/>
      <c r="F1" s="424"/>
      <c r="G1" s="429"/>
      <c r="H1" s="430"/>
      <c r="I1" s="990"/>
    </row>
    <row r="2" spans="1:12" ht="38.25" customHeight="1" x14ac:dyDescent="0.25">
      <c r="B2" s="423"/>
      <c r="C2" s="441"/>
      <c r="D2" s="441"/>
      <c r="E2" s="441"/>
      <c r="F2" s="442"/>
      <c r="G2" s="432"/>
      <c r="H2" s="433"/>
      <c r="I2" s="990"/>
    </row>
    <row r="3" spans="1:12" ht="18.75" x14ac:dyDescent="0.25">
      <c r="B3" s="424"/>
      <c r="C3" s="424"/>
      <c r="D3" s="424"/>
      <c r="E3" s="424"/>
      <c r="F3" s="424"/>
      <c r="G3" s="434"/>
      <c r="H3" s="433"/>
      <c r="I3" s="990"/>
    </row>
    <row r="4" spans="1:12" ht="31.5" x14ac:dyDescent="0.25">
      <c r="A4" s="657" t="s">
        <v>1509</v>
      </c>
      <c r="B4" s="657"/>
      <c r="C4" s="657"/>
      <c r="D4" s="657"/>
      <c r="E4" s="657"/>
      <c r="F4" s="657"/>
      <c r="G4" s="657"/>
      <c r="H4" s="657"/>
      <c r="I4" s="657"/>
    </row>
    <row r="5" spans="1:12" s="18" customFormat="1" ht="36" customHeight="1" x14ac:dyDescent="0.2">
      <c r="A5" s="658" t="s">
        <v>1475</v>
      </c>
      <c r="B5" s="657"/>
      <c r="C5" s="657"/>
      <c r="D5" s="657"/>
      <c r="E5" s="657"/>
      <c r="F5" s="657"/>
      <c r="G5" s="657"/>
      <c r="H5" s="657"/>
      <c r="I5" s="991"/>
      <c r="J5" s="419"/>
      <c r="K5" s="419"/>
      <c r="L5" s="419"/>
    </row>
    <row r="6" spans="1:12" s="18" customFormat="1" ht="12" customHeight="1" x14ac:dyDescent="0.2">
      <c r="A6" s="418" t="s">
        <v>1510</v>
      </c>
      <c r="B6" s="425"/>
      <c r="C6" s="425"/>
      <c r="D6" s="425"/>
      <c r="E6" s="425"/>
      <c r="F6" s="425"/>
      <c r="G6" s="425"/>
      <c r="H6" s="425"/>
      <c r="I6" s="992"/>
      <c r="J6" s="445"/>
      <c r="K6" s="445"/>
      <c r="L6" s="445"/>
    </row>
    <row r="7" spans="1:12" s="18" customFormat="1" ht="12" customHeight="1" x14ac:dyDescent="0.2">
      <c r="A7" s="419" t="s">
        <v>1517</v>
      </c>
      <c r="B7" s="425"/>
      <c r="C7" s="425"/>
      <c r="D7" s="425"/>
      <c r="E7" s="425"/>
      <c r="F7" s="425"/>
      <c r="G7" s="425"/>
      <c r="H7" s="425"/>
      <c r="I7" s="992"/>
      <c r="J7" s="445"/>
      <c r="K7" s="445"/>
      <c r="L7" s="445"/>
    </row>
    <row r="8" spans="1:12" s="18" customFormat="1" ht="12" customHeight="1" x14ac:dyDescent="0.2">
      <c r="A8" s="419" t="s">
        <v>1529</v>
      </c>
      <c r="B8" s="425"/>
      <c r="C8" s="425"/>
      <c r="D8" s="425"/>
      <c r="E8" s="425"/>
      <c r="F8" s="425"/>
      <c r="G8" s="425"/>
      <c r="H8" s="425"/>
      <c r="I8" s="992"/>
      <c r="J8" s="445"/>
      <c r="K8" s="445"/>
      <c r="L8" s="445"/>
    </row>
    <row r="9" spans="1:12" s="18" customFormat="1" ht="12" customHeight="1" x14ac:dyDescent="0.2">
      <c r="A9" s="419" t="s">
        <v>1513</v>
      </c>
      <c r="B9" s="425"/>
      <c r="C9" s="425"/>
      <c r="D9" s="425"/>
      <c r="E9" s="425"/>
      <c r="F9" s="425"/>
      <c r="G9" s="425"/>
      <c r="H9" s="425"/>
      <c r="I9" s="992"/>
      <c r="J9" s="445"/>
      <c r="K9" s="445"/>
      <c r="L9" s="445"/>
    </row>
    <row r="10" spans="1:12" s="18" customFormat="1" ht="12" customHeight="1" x14ac:dyDescent="0.2">
      <c r="A10" s="419" t="s">
        <v>1515</v>
      </c>
      <c r="B10" s="425"/>
      <c r="C10" s="425"/>
      <c r="D10" s="425"/>
      <c r="E10" s="425"/>
      <c r="F10" s="425"/>
      <c r="G10" s="425"/>
      <c r="H10" s="425"/>
      <c r="I10" s="992"/>
      <c r="J10" s="445"/>
      <c r="K10" s="445"/>
      <c r="L10" s="445"/>
    </row>
    <row r="11" spans="1:12" s="18" customFormat="1" ht="12" customHeight="1" x14ac:dyDescent="0.2">
      <c r="A11" s="419" t="s">
        <v>1514</v>
      </c>
      <c r="B11" s="425"/>
      <c r="C11" s="425"/>
      <c r="D11" s="425"/>
      <c r="E11" s="425"/>
      <c r="F11" s="425"/>
      <c r="G11" s="425"/>
      <c r="H11" s="425"/>
      <c r="I11" s="992"/>
      <c r="J11" s="445"/>
      <c r="K11" s="445"/>
      <c r="L11" s="445"/>
    </row>
    <row r="12" spans="1:12" s="18" customFormat="1" ht="12" customHeight="1" x14ac:dyDescent="0.2">
      <c r="A12" s="419" t="s">
        <v>1516</v>
      </c>
      <c r="B12" s="425"/>
      <c r="C12" s="425"/>
      <c r="D12" s="425"/>
      <c r="E12" s="425"/>
      <c r="F12" s="425"/>
      <c r="G12" s="425"/>
      <c r="H12" s="425"/>
      <c r="I12" s="992"/>
      <c r="J12" s="445"/>
      <c r="K12" s="445"/>
      <c r="L12" s="445"/>
    </row>
    <row r="13" spans="1:12" s="18" customFormat="1" ht="12" customHeight="1" x14ac:dyDescent="0.2">
      <c r="A13" s="419" t="s">
        <v>1518</v>
      </c>
      <c r="B13" s="425"/>
      <c r="C13" s="425"/>
      <c r="D13" s="425"/>
      <c r="E13" s="425"/>
      <c r="F13" s="425"/>
      <c r="G13" s="425"/>
      <c r="H13" s="425"/>
      <c r="I13" s="992"/>
      <c r="J13" s="445"/>
      <c r="K13" s="445"/>
      <c r="L13" s="445"/>
    </row>
    <row r="14" spans="1:12" s="18" customFormat="1" ht="12" customHeight="1" x14ac:dyDescent="0.2">
      <c r="A14" s="419" t="s">
        <v>1520</v>
      </c>
      <c r="B14" s="425"/>
      <c r="C14" s="425"/>
      <c r="D14" s="425"/>
      <c r="E14" s="425"/>
      <c r="F14" s="425"/>
      <c r="G14" s="425"/>
      <c r="H14" s="425"/>
      <c r="I14" s="992"/>
      <c r="J14" s="445"/>
      <c r="K14" s="445"/>
      <c r="L14" s="445"/>
    </row>
    <row r="15" spans="1:12" s="18" customFormat="1" ht="12" customHeight="1" x14ac:dyDescent="0.2">
      <c r="A15" s="419" t="s">
        <v>1519</v>
      </c>
      <c r="B15" s="425"/>
      <c r="C15" s="425"/>
      <c r="D15" s="425"/>
      <c r="E15" s="425"/>
      <c r="F15" s="425"/>
      <c r="G15" s="425"/>
      <c r="H15" s="425"/>
      <c r="I15" s="992"/>
      <c r="J15" s="445"/>
      <c r="K15" s="445"/>
      <c r="L15" s="445"/>
    </row>
    <row r="16" spans="1:12" s="18" customFormat="1" ht="12" customHeight="1" x14ac:dyDescent="0.2">
      <c r="A16" s="421" t="s">
        <v>1521</v>
      </c>
      <c r="B16" s="425"/>
      <c r="C16" s="425"/>
      <c r="D16" s="425"/>
      <c r="E16" s="425"/>
      <c r="F16" s="425"/>
      <c r="G16" s="425"/>
      <c r="H16" s="425"/>
      <c r="I16" s="992"/>
      <c r="J16" s="445"/>
      <c r="K16" s="445"/>
      <c r="L16" s="445"/>
    </row>
    <row r="17" spans="1:12" s="18" customFormat="1" ht="12" customHeight="1" x14ac:dyDescent="0.2">
      <c r="A17" s="419" t="s">
        <v>1522</v>
      </c>
      <c r="B17" s="425"/>
      <c r="C17" s="425"/>
      <c r="D17" s="425"/>
      <c r="E17" s="425"/>
      <c r="F17" s="425"/>
      <c r="G17" s="425"/>
      <c r="H17" s="425"/>
      <c r="I17" s="992"/>
      <c r="J17" s="445"/>
      <c r="K17" s="445"/>
      <c r="L17" s="445"/>
    </row>
    <row r="18" spans="1:12" s="18" customFormat="1" ht="12" customHeight="1" x14ac:dyDescent="0.2">
      <c r="A18" s="425"/>
      <c r="B18" s="425"/>
      <c r="C18" s="425"/>
      <c r="D18" s="425"/>
      <c r="E18" s="425"/>
      <c r="F18" s="425"/>
      <c r="G18" s="425"/>
      <c r="H18" s="425"/>
      <c r="I18" s="992"/>
      <c r="J18" s="456" t="s">
        <v>4</v>
      </c>
      <c r="K18" s="659">
        <f>L21+L22+L23+L24+L25+L26+L27+L28+L29+L30+L46+L47+L48+L49+L50+L51+L52+L53+L55+L57+L61+L62+L63+L64+L65+L66+L67+L68+L69+L70+L71+L72+L87+L88+L102+L103+L104+L105+L106+L107+L108+L109+L110+L111+L112+L126+L127+L128+L129+L130+L131+L132+L145+L157+L158+L159+L160+L161+L162+L168+L169+L170+L171</f>
        <v>0</v>
      </c>
      <c r="L18" s="659"/>
    </row>
    <row r="19" spans="1:12" s="18" customFormat="1" ht="39.950000000000003" customHeight="1" x14ac:dyDescent="0.2">
      <c r="A19" s="660" t="s">
        <v>5</v>
      </c>
      <c r="B19" s="660" t="s">
        <v>6</v>
      </c>
      <c r="C19" s="660" t="s">
        <v>7</v>
      </c>
      <c r="D19" s="660"/>
      <c r="E19" s="105" t="s">
        <v>1524</v>
      </c>
      <c r="F19" s="447" t="s">
        <v>1523</v>
      </c>
      <c r="G19" s="447" t="s">
        <v>1525</v>
      </c>
      <c r="H19" s="448" t="s">
        <v>690</v>
      </c>
      <c r="I19" s="988" t="s">
        <v>12</v>
      </c>
      <c r="J19" s="661" t="s">
        <v>281</v>
      </c>
      <c r="K19" s="661" t="s">
        <v>13</v>
      </c>
      <c r="L19" s="661" t="s">
        <v>282</v>
      </c>
    </row>
    <row r="20" spans="1:12" s="18" customFormat="1" ht="12.75" x14ac:dyDescent="0.2">
      <c r="A20" s="660"/>
      <c r="B20" s="660"/>
      <c r="C20" s="660"/>
      <c r="D20" s="660"/>
      <c r="E20" s="414" t="s">
        <v>659</v>
      </c>
      <c r="F20" s="447" t="s">
        <v>693</v>
      </c>
      <c r="G20" s="447" t="s">
        <v>659</v>
      </c>
      <c r="H20" s="448" t="s">
        <v>691</v>
      </c>
      <c r="I20" s="988" t="s">
        <v>280</v>
      </c>
      <c r="J20" s="661"/>
      <c r="K20" s="661"/>
      <c r="L20" s="661"/>
    </row>
    <row r="21" spans="1:12" s="18" customFormat="1" ht="27" customHeight="1" x14ac:dyDescent="0.2">
      <c r="A21" s="663"/>
      <c r="B21" s="115" t="s">
        <v>1484</v>
      </c>
      <c r="C21" s="662" t="s">
        <v>1495</v>
      </c>
      <c r="D21" s="662"/>
      <c r="E21" s="28" t="s">
        <v>1501</v>
      </c>
      <c r="F21" s="453">
        <v>0.88</v>
      </c>
      <c r="G21" s="438">
        <v>43.4</v>
      </c>
      <c r="H21" s="249">
        <v>32</v>
      </c>
      <c r="I21" s="993">
        <f>'Конвертация цен'!H613</f>
        <v>82726.968734325375</v>
      </c>
      <c r="J21" s="450">
        <f>I21-I21*Оглавление!$K$13</f>
        <v>82726.968734325375</v>
      </c>
      <c r="K21" s="446"/>
      <c r="L21" s="450">
        <f>K21*J21</f>
        <v>0</v>
      </c>
    </row>
    <row r="22" spans="1:12" s="18" customFormat="1" ht="27" customHeight="1" x14ac:dyDescent="0.2">
      <c r="A22" s="663"/>
      <c r="B22" s="115" t="s">
        <v>1485</v>
      </c>
      <c r="C22" s="662" t="s">
        <v>1496</v>
      </c>
      <c r="D22" s="662"/>
      <c r="E22" s="28" t="s">
        <v>1502</v>
      </c>
      <c r="F22" s="453">
        <v>1.21</v>
      </c>
      <c r="G22" s="438">
        <v>80.099999999999994</v>
      </c>
      <c r="H22" s="249">
        <v>42</v>
      </c>
      <c r="I22" s="993">
        <f>'Конвертация цен'!H614</f>
        <v>104527.67095803378</v>
      </c>
      <c r="J22" s="450">
        <f>I22-I22*Оглавление!$K$13</f>
        <v>104527.67095803378</v>
      </c>
      <c r="K22" s="446"/>
      <c r="L22" s="450">
        <f t="shared" ref="L22:L24" si="0">K22*J22</f>
        <v>0</v>
      </c>
    </row>
    <row r="23" spans="1:12" s="18" customFormat="1" ht="27" customHeight="1" x14ac:dyDescent="0.2">
      <c r="A23" s="663"/>
      <c r="B23" s="115" t="s">
        <v>1486</v>
      </c>
      <c r="C23" s="662" t="s">
        <v>1497</v>
      </c>
      <c r="D23" s="662"/>
      <c r="E23" s="28" t="s">
        <v>1503</v>
      </c>
      <c r="F23" s="453">
        <v>1.78</v>
      </c>
      <c r="G23" s="438">
        <v>73</v>
      </c>
      <c r="H23" s="249">
        <v>57</v>
      </c>
      <c r="I23" s="993">
        <f>'Конвертация цен'!H615</f>
        <v>131531.51646881792</v>
      </c>
      <c r="J23" s="450">
        <f>I23-I23*Оглавление!$K$13</f>
        <v>131531.51646881792</v>
      </c>
      <c r="K23" s="446"/>
      <c r="L23" s="450">
        <f t="shared" si="0"/>
        <v>0</v>
      </c>
    </row>
    <row r="24" spans="1:12" s="18" customFormat="1" ht="27" customHeight="1" x14ac:dyDescent="0.2">
      <c r="A24" s="663"/>
      <c r="B24" s="115" t="s">
        <v>1487</v>
      </c>
      <c r="C24" s="662" t="s">
        <v>1498</v>
      </c>
      <c r="D24" s="662"/>
      <c r="E24" s="28" t="s">
        <v>1504</v>
      </c>
      <c r="F24" s="453">
        <v>2.16</v>
      </c>
      <c r="G24" s="438">
        <v>29</v>
      </c>
      <c r="H24" s="249">
        <v>64</v>
      </c>
      <c r="I24" s="993">
        <f>'Конвертация цен'!H616</f>
        <v>146477.17772947668</v>
      </c>
      <c r="J24" s="450">
        <f>I24-I24*Оглавление!$K$13</f>
        <v>146477.17772947668</v>
      </c>
      <c r="K24" s="446"/>
      <c r="L24" s="450">
        <f t="shared" si="0"/>
        <v>0</v>
      </c>
    </row>
    <row r="25" spans="1:12" s="18" customFormat="1" ht="27" customHeight="1" x14ac:dyDescent="0.2">
      <c r="A25" s="663"/>
      <c r="B25" s="115" t="s">
        <v>1476</v>
      </c>
      <c r="C25" s="662" t="s">
        <v>1488</v>
      </c>
      <c r="D25" s="662" t="s">
        <v>1488</v>
      </c>
      <c r="E25" s="28" t="s">
        <v>1500</v>
      </c>
      <c r="F25" s="453">
        <v>0.81</v>
      </c>
      <c r="G25" s="438">
        <v>14.4</v>
      </c>
      <c r="H25" s="249">
        <v>25</v>
      </c>
      <c r="I25" s="993">
        <f>'Конвертация цен'!H617</f>
        <v>64758.401605082763</v>
      </c>
      <c r="J25" s="450">
        <f>I25-I25*Оглавление!$K$13</f>
        <v>64758.401605082763</v>
      </c>
      <c r="K25" s="446"/>
      <c r="L25" s="450">
        <f>K25*J25</f>
        <v>0</v>
      </c>
    </row>
    <row r="26" spans="1:12" s="18" customFormat="1" ht="27" customHeight="1" x14ac:dyDescent="0.2">
      <c r="A26" s="663"/>
      <c r="B26" s="115" t="s">
        <v>1477</v>
      </c>
      <c r="C26" s="662" t="s">
        <v>1489</v>
      </c>
      <c r="D26" s="662" t="s">
        <v>1489</v>
      </c>
      <c r="E26" s="28" t="s">
        <v>1501</v>
      </c>
      <c r="F26" s="453">
        <v>0.88</v>
      </c>
      <c r="G26" s="438">
        <v>43.4</v>
      </c>
      <c r="H26" s="249">
        <v>40</v>
      </c>
      <c r="I26" s="993">
        <f>'Конвертация цен'!H618</f>
        <v>72365.82511285739</v>
      </c>
      <c r="J26" s="450">
        <f>I26-I26*Оглавление!$K$13</f>
        <v>72365.82511285739</v>
      </c>
      <c r="K26" s="446"/>
      <c r="L26" s="450">
        <f t="shared" ref="L26:L30" si="1">K26*J26</f>
        <v>0</v>
      </c>
    </row>
    <row r="27" spans="1:12" s="18" customFormat="1" ht="27" customHeight="1" x14ac:dyDescent="0.2">
      <c r="A27" s="663"/>
      <c r="B27" s="115" t="s">
        <v>1478</v>
      </c>
      <c r="C27" s="662" t="s">
        <v>1490</v>
      </c>
      <c r="D27" s="662" t="s">
        <v>1490</v>
      </c>
      <c r="E27" s="28" t="s">
        <v>1502</v>
      </c>
      <c r="F27" s="453">
        <v>1.21</v>
      </c>
      <c r="G27" s="438">
        <v>80.099999999999994</v>
      </c>
      <c r="H27" s="249">
        <v>51</v>
      </c>
      <c r="I27" s="993">
        <f>'Конвертация цен'!H619</f>
        <v>82086.607590703905</v>
      </c>
      <c r="J27" s="450">
        <f>I27-I27*Оглавление!$K$13</f>
        <v>82086.607590703905</v>
      </c>
      <c r="K27" s="446"/>
      <c r="L27" s="450">
        <f t="shared" si="1"/>
        <v>0</v>
      </c>
    </row>
    <row r="28" spans="1:12" s="18" customFormat="1" ht="27" customHeight="1" x14ac:dyDescent="0.2">
      <c r="A28" s="663"/>
      <c r="B28" s="115" t="s">
        <v>1479</v>
      </c>
      <c r="C28" s="662" t="s">
        <v>1491</v>
      </c>
      <c r="D28" s="662" t="s">
        <v>1491</v>
      </c>
      <c r="E28" s="28" t="s">
        <v>1503</v>
      </c>
      <c r="F28" s="453">
        <v>1.78</v>
      </c>
      <c r="G28" s="438">
        <v>73</v>
      </c>
      <c r="H28" s="249">
        <v>62</v>
      </c>
      <c r="I28" s="993">
        <f>'Конвертация цен'!H620</f>
        <v>93103.160006687845</v>
      </c>
      <c r="J28" s="450">
        <f>I28-I28*Оглавление!$K$13</f>
        <v>93103.160006687845</v>
      </c>
      <c r="K28" s="446"/>
      <c r="L28" s="450">
        <f t="shared" si="1"/>
        <v>0</v>
      </c>
    </row>
    <row r="29" spans="1:12" s="18" customFormat="1" ht="27" customHeight="1" x14ac:dyDescent="0.2">
      <c r="A29" s="663"/>
      <c r="B29" s="115" t="s">
        <v>1480</v>
      </c>
      <c r="C29" s="662" t="s">
        <v>1492</v>
      </c>
      <c r="D29" s="662" t="s">
        <v>1492</v>
      </c>
      <c r="E29" s="28" t="s">
        <v>1504</v>
      </c>
      <c r="F29" s="453">
        <v>2.16</v>
      </c>
      <c r="G29" s="438">
        <v>29</v>
      </c>
      <c r="H29" s="249">
        <v>69</v>
      </c>
      <c r="I29" s="993">
        <f>'Конвертация цен'!H621</f>
        <v>109739.17405116202</v>
      </c>
      <c r="J29" s="450">
        <f>I29-I29*Оглавление!$K$13</f>
        <v>109739.17405116202</v>
      </c>
      <c r="K29" s="446"/>
      <c r="L29" s="450">
        <f t="shared" si="1"/>
        <v>0</v>
      </c>
    </row>
    <row r="30" spans="1:12" s="18" customFormat="1" ht="27" customHeight="1" x14ac:dyDescent="0.2">
      <c r="A30" s="663"/>
      <c r="B30" s="115" t="s">
        <v>1481</v>
      </c>
      <c r="C30" s="662" t="s">
        <v>1493</v>
      </c>
      <c r="D30" s="662" t="s">
        <v>1493</v>
      </c>
      <c r="E30" s="28" t="s">
        <v>1505</v>
      </c>
      <c r="F30" s="453">
        <v>2.72</v>
      </c>
      <c r="G30" s="438">
        <v>31.5</v>
      </c>
      <c r="H30" s="249">
        <v>89</v>
      </c>
      <c r="I30" s="993">
        <f>'Конвертация цен'!H622</f>
        <v>195731.48302959371</v>
      </c>
      <c r="J30" s="450">
        <f>I30-I30*Оглавление!$K$13</f>
        <v>195731.48302959371</v>
      </c>
      <c r="K30" s="446"/>
      <c r="L30" s="450">
        <f t="shared" si="1"/>
        <v>0</v>
      </c>
    </row>
    <row r="31" spans="1:12" s="18" customFormat="1" ht="12" customHeight="1" x14ac:dyDescent="0.2">
      <c r="A31" s="425"/>
      <c r="B31" s="425"/>
      <c r="C31" s="425"/>
      <c r="D31" s="425"/>
      <c r="E31" s="425"/>
      <c r="F31" s="425"/>
      <c r="G31" s="425"/>
      <c r="H31" s="425"/>
      <c r="I31" s="992"/>
      <c r="J31" s="445"/>
      <c r="K31" s="445"/>
      <c r="L31" s="445"/>
    </row>
    <row r="32" spans="1:12" s="18" customFormat="1" ht="12" x14ac:dyDescent="0.2">
      <c r="A32" s="418" t="s">
        <v>1512</v>
      </c>
      <c r="B32" s="426"/>
      <c r="C32" s="418"/>
      <c r="D32" s="419"/>
      <c r="E32" s="419"/>
      <c r="F32" s="419"/>
      <c r="G32" s="420"/>
      <c r="H32" s="419"/>
      <c r="I32" s="992"/>
      <c r="J32" s="419"/>
      <c r="K32" s="419"/>
      <c r="L32" s="419"/>
    </row>
    <row r="33" spans="1:13" s="58" customFormat="1" ht="12" customHeight="1" x14ac:dyDescent="0.25">
      <c r="A33" s="419" t="s">
        <v>721</v>
      </c>
      <c r="B33" s="419"/>
      <c r="C33" s="419"/>
      <c r="D33" s="419"/>
      <c r="E33" s="419"/>
      <c r="F33" s="419"/>
      <c r="G33" s="419"/>
      <c r="H33" s="437"/>
      <c r="I33" s="994"/>
      <c r="J33" s="422"/>
      <c r="K33" s="422"/>
      <c r="L33" s="422"/>
    </row>
    <row r="34" spans="1:13" s="58" customFormat="1" ht="12" customHeight="1" x14ac:dyDescent="0.25">
      <c r="A34" s="419" t="s">
        <v>722</v>
      </c>
      <c r="B34" s="419"/>
      <c r="C34" s="419"/>
      <c r="D34" s="419"/>
      <c r="E34" s="419"/>
      <c r="F34" s="419"/>
      <c r="G34" s="419"/>
      <c r="H34" s="437"/>
      <c r="I34" s="994"/>
      <c r="J34" s="422"/>
      <c r="K34" s="422"/>
      <c r="L34" s="422"/>
    </row>
    <row r="35" spans="1:13" s="58" customFormat="1" ht="12" customHeight="1" x14ac:dyDescent="0.25">
      <c r="A35" s="419" t="s">
        <v>681</v>
      </c>
      <c r="B35" s="419"/>
      <c r="C35" s="419"/>
      <c r="D35" s="419"/>
      <c r="E35" s="419"/>
      <c r="F35" s="419"/>
      <c r="G35" s="419"/>
      <c r="H35" s="437"/>
      <c r="I35" s="994"/>
      <c r="J35" s="422"/>
      <c r="K35" s="422"/>
      <c r="L35" s="422"/>
    </row>
    <row r="36" spans="1:13" s="60" customFormat="1" ht="12" customHeight="1" x14ac:dyDescent="0.25">
      <c r="A36" s="419" t="s">
        <v>737</v>
      </c>
      <c r="B36" s="419"/>
      <c r="C36" s="419"/>
      <c r="D36" s="419"/>
      <c r="E36" s="419"/>
      <c r="F36" s="419"/>
      <c r="G36" s="419"/>
      <c r="H36" s="419"/>
      <c r="I36" s="992"/>
      <c r="J36" s="419"/>
      <c r="K36" s="419"/>
      <c r="L36" s="419"/>
    </row>
    <row r="37" spans="1:13" s="60" customFormat="1" ht="12" customHeight="1" x14ac:dyDescent="0.25">
      <c r="A37" s="419" t="s">
        <v>682</v>
      </c>
      <c r="B37" s="427"/>
      <c r="C37" s="427"/>
      <c r="D37" s="427"/>
      <c r="E37" s="418"/>
      <c r="F37" s="419"/>
      <c r="G37" s="420"/>
      <c r="H37" s="419"/>
      <c r="I37" s="992"/>
      <c r="J37" s="419"/>
      <c r="K37" s="419"/>
      <c r="L37" s="419"/>
    </row>
    <row r="38" spans="1:13" s="60" customFormat="1" ht="12" customHeight="1" x14ac:dyDescent="0.25">
      <c r="A38" s="419" t="s">
        <v>720</v>
      </c>
      <c r="B38" s="419"/>
      <c r="C38" s="419"/>
      <c r="D38" s="419"/>
      <c r="E38" s="418"/>
      <c r="F38" s="419"/>
      <c r="G38" s="420"/>
      <c r="H38" s="419"/>
      <c r="I38" s="992"/>
      <c r="J38" s="419"/>
      <c r="K38" s="419"/>
      <c r="L38" s="419"/>
    </row>
    <row r="39" spans="1:13" s="60" customFormat="1" ht="12" customHeight="1" x14ac:dyDescent="0.25">
      <c r="A39" s="419" t="s">
        <v>738</v>
      </c>
      <c r="B39" s="419"/>
      <c r="C39" s="419"/>
      <c r="D39" s="419"/>
      <c r="E39" s="418"/>
      <c r="F39" s="419"/>
      <c r="G39" s="420"/>
      <c r="H39" s="419"/>
      <c r="I39" s="992"/>
      <c r="J39" s="419"/>
      <c r="K39" s="419"/>
      <c r="L39" s="419"/>
    </row>
    <row r="40" spans="1:13" s="60" customFormat="1" ht="12" customHeight="1" x14ac:dyDescent="0.25">
      <c r="A40" s="419" t="s">
        <v>1462</v>
      </c>
      <c r="B40" s="419"/>
      <c r="C40" s="419"/>
      <c r="D40" s="419"/>
      <c r="E40" s="418"/>
      <c r="F40" s="419"/>
      <c r="G40" s="420"/>
      <c r="H40" s="419"/>
      <c r="I40" s="992"/>
      <c r="J40" s="419"/>
      <c r="K40" s="419"/>
      <c r="L40" s="419"/>
    </row>
    <row r="41" spans="1:13" s="60" customFormat="1" ht="12" customHeight="1" x14ac:dyDescent="0.25">
      <c r="A41" s="421" t="s">
        <v>684</v>
      </c>
      <c r="B41" s="419"/>
      <c r="C41" s="419"/>
      <c r="D41" s="419"/>
      <c r="E41" s="418"/>
      <c r="F41" s="419"/>
      <c r="G41" s="420"/>
      <c r="H41" s="419"/>
      <c r="I41" s="992"/>
      <c r="J41" s="419"/>
      <c r="K41" s="419"/>
      <c r="L41" s="419"/>
    </row>
    <row r="42" spans="1:13" s="60" customFormat="1" ht="12" customHeight="1" x14ac:dyDescent="0.25">
      <c r="A42" s="419" t="s">
        <v>1511</v>
      </c>
      <c r="B42" s="419"/>
      <c r="C42" s="419"/>
      <c r="D42" s="419"/>
      <c r="E42" s="418"/>
      <c r="F42" s="419"/>
      <c r="G42" s="420"/>
      <c r="H42" s="419"/>
      <c r="I42" s="992"/>
      <c r="J42" s="419"/>
      <c r="K42" s="419"/>
      <c r="L42" s="419"/>
    </row>
    <row r="43" spans="1:13" s="60" customFormat="1" ht="12" customHeight="1" x14ac:dyDescent="0.25">
      <c r="A43" s="419"/>
      <c r="B43" s="419"/>
      <c r="C43" s="419"/>
      <c r="D43" s="419"/>
      <c r="E43" s="418"/>
      <c r="F43" s="419"/>
      <c r="G43" s="420"/>
      <c r="H43" s="419"/>
      <c r="I43" s="992"/>
      <c r="J43" s="419"/>
      <c r="K43" s="419"/>
      <c r="L43" s="419"/>
    </row>
    <row r="44" spans="1:13" s="26" customFormat="1" ht="25.5" customHeight="1" x14ac:dyDescent="0.25">
      <c r="A44" s="660" t="s">
        <v>5</v>
      </c>
      <c r="B44" s="660" t="s">
        <v>6</v>
      </c>
      <c r="C44" s="660" t="s">
        <v>7</v>
      </c>
      <c r="D44" s="660"/>
      <c r="E44" s="105" t="s">
        <v>695</v>
      </c>
      <c r="F44" s="447" t="s">
        <v>692</v>
      </c>
      <c r="G44" s="447" t="s">
        <v>694</v>
      </c>
      <c r="H44" s="448" t="s">
        <v>690</v>
      </c>
      <c r="I44" s="989" t="s">
        <v>12</v>
      </c>
      <c r="J44" s="661" t="s">
        <v>281</v>
      </c>
      <c r="K44" s="661" t="s">
        <v>13</v>
      </c>
      <c r="L44" s="661" t="s">
        <v>282</v>
      </c>
      <c r="M44" s="25"/>
    </row>
    <row r="45" spans="1:13" x14ac:dyDescent="0.25">
      <c r="A45" s="660"/>
      <c r="B45" s="660"/>
      <c r="C45" s="660"/>
      <c r="D45" s="660"/>
      <c r="E45" s="414" t="s">
        <v>659</v>
      </c>
      <c r="F45" s="447" t="s">
        <v>693</v>
      </c>
      <c r="G45" s="447" t="s">
        <v>659</v>
      </c>
      <c r="H45" s="448" t="s">
        <v>691</v>
      </c>
      <c r="I45" s="989" t="s">
        <v>280</v>
      </c>
      <c r="J45" s="661"/>
      <c r="K45" s="661"/>
      <c r="L45" s="661"/>
    </row>
    <row r="46" spans="1:13" s="18" customFormat="1" ht="27" customHeight="1" x14ac:dyDescent="0.2">
      <c r="A46" s="663"/>
      <c r="B46" s="115" t="s">
        <v>1328</v>
      </c>
      <c r="C46" s="662" t="s">
        <v>1335</v>
      </c>
      <c r="D46" s="662"/>
      <c r="E46" s="28">
        <v>150</v>
      </c>
      <c r="F46" s="439">
        <v>1</v>
      </c>
      <c r="G46" s="438">
        <v>8</v>
      </c>
      <c r="H46" s="249">
        <v>42</v>
      </c>
      <c r="I46" s="993">
        <f>'Конвертация цен'!H318</f>
        <v>80050</v>
      </c>
      <c r="J46" s="450">
        <f>I46-I46*Оглавление!$K$13</f>
        <v>80050</v>
      </c>
      <c r="K46" s="446">
        <v>0</v>
      </c>
      <c r="L46" s="450">
        <f>K46*J46</f>
        <v>0</v>
      </c>
    </row>
    <row r="47" spans="1:13" s="18" customFormat="1" ht="27" customHeight="1" x14ac:dyDescent="0.2">
      <c r="A47" s="663"/>
      <c r="B47" s="115" t="s">
        <v>1329</v>
      </c>
      <c r="C47" s="662" t="s">
        <v>1336</v>
      </c>
      <c r="D47" s="662"/>
      <c r="E47" s="28">
        <v>200</v>
      </c>
      <c r="F47" s="439">
        <v>1</v>
      </c>
      <c r="G47" s="438">
        <v>8</v>
      </c>
      <c r="H47" s="249">
        <v>50</v>
      </c>
      <c r="I47" s="993">
        <f>'Конвертация цен'!H319</f>
        <v>88550</v>
      </c>
      <c r="J47" s="450">
        <f>I47-I47*Оглавление!$K$13</f>
        <v>88550</v>
      </c>
      <c r="K47" s="446"/>
      <c r="L47" s="450">
        <f t="shared" ref="L47:L72" si="2">K47*J47</f>
        <v>0</v>
      </c>
    </row>
    <row r="48" spans="1:13" s="18" customFormat="1" ht="27" customHeight="1" x14ac:dyDescent="0.2">
      <c r="A48" s="663"/>
      <c r="B48" s="115" t="s">
        <v>1330</v>
      </c>
      <c r="C48" s="662" t="s">
        <v>1337</v>
      </c>
      <c r="D48" s="662"/>
      <c r="E48" s="28">
        <v>300</v>
      </c>
      <c r="F48" s="439">
        <v>1.3</v>
      </c>
      <c r="G48" s="438">
        <v>10</v>
      </c>
      <c r="H48" s="249">
        <v>68</v>
      </c>
      <c r="I48" s="993">
        <f>'Конвертация цен'!H320</f>
        <v>123730</v>
      </c>
      <c r="J48" s="450">
        <f>I48-I48*Оглавление!$K$13</f>
        <v>123730</v>
      </c>
      <c r="K48" s="446"/>
      <c r="L48" s="450">
        <f t="shared" si="2"/>
        <v>0</v>
      </c>
    </row>
    <row r="49" spans="1:12" s="18" customFormat="1" ht="27" customHeight="1" x14ac:dyDescent="0.2">
      <c r="A49" s="663"/>
      <c r="B49" s="115" t="s">
        <v>1331</v>
      </c>
      <c r="C49" s="662" t="s">
        <v>1338</v>
      </c>
      <c r="D49" s="662"/>
      <c r="E49" s="28">
        <v>400</v>
      </c>
      <c r="F49" s="439">
        <v>1.7</v>
      </c>
      <c r="G49" s="438">
        <v>14</v>
      </c>
      <c r="H49" s="249">
        <v>77</v>
      </c>
      <c r="I49" s="993">
        <f>'Конвертация цен'!H321</f>
        <v>140100</v>
      </c>
      <c r="J49" s="450">
        <f>I49-I49*Оглавление!$K$13</f>
        <v>140100</v>
      </c>
      <c r="K49" s="446"/>
      <c r="L49" s="450">
        <f t="shared" si="2"/>
        <v>0</v>
      </c>
    </row>
    <row r="50" spans="1:12" s="18" customFormat="1" ht="27" customHeight="1" x14ac:dyDescent="0.2">
      <c r="A50" s="663"/>
      <c r="B50" s="115" t="s">
        <v>1332</v>
      </c>
      <c r="C50" s="662" t="s">
        <v>1339</v>
      </c>
      <c r="D50" s="662"/>
      <c r="E50" s="28">
        <v>500</v>
      </c>
      <c r="F50" s="439">
        <v>3</v>
      </c>
      <c r="G50" s="438">
        <v>16</v>
      </c>
      <c r="H50" s="249">
        <v>103</v>
      </c>
      <c r="I50" s="993">
        <f>'Конвертация цен'!H322</f>
        <v>194790</v>
      </c>
      <c r="J50" s="450">
        <f>I50-I50*Оглавление!$K$13</f>
        <v>194790</v>
      </c>
      <c r="K50" s="446"/>
      <c r="L50" s="450">
        <f t="shared" si="2"/>
        <v>0</v>
      </c>
    </row>
    <row r="51" spans="1:12" s="18" customFormat="1" ht="27" customHeight="1" x14ac:dyDescent="0.2">
      <c r="A51" s="663"/>
      <c r="B51" s="115" t="s">
        <v>1333</v>
      </c>
      <c r="C51" s="662" t="s">
        <v>1340</v>
      </c>
      <c r="D51" s="662"/>
      <c r="E51" s="28">
        <v>800</v>
      </c>
      <c r="F51" s="439">
        <v>3</v>
      </c>
      <c r="G51" s="438">
        <v>24</v>
      </c>
      <c r="H51" s="249">
        <v>165</v>
      </c>
      <c r="I51" s="993">
        <f>'Конвертация цен'!H323</f>
        <v>311640</v>
      </c>
      <c r="J51" s="450">
        <f>I51-I51*Оглавление!$K$13</f>
        <v>311640</v>
      </c>
      <c r="K51" s="446"/>
      <c r="L51" s="450">
        <f t="shared" si="2"/>
        <v>0</v>
      </c>
    </row>
    <row r="52" spans="1:12" ht="27" customHeight="1" x14ac:dyDescent="0.25">
      <c r="A52" s="663"/>
      <c r="B52" s="115" t="s">
        <v>1334</v>
      </c>
      <c r="C52" s="662" t="s">
        <v>1341</v>
      </c>
      <c r="D52" s="662"/>
      <c r="E52" s="28">
        <v>1000</v>
      </c>
      <c r="F52" s="439">
        <v>3.2</v>
      </c>
      <c r="G52" s="438">
        <v>25</v>
      </c>
      <c r="H52" s="249">
        <v>200</v>
      </c>
      <c r="I52" s="993">
        <f>'Конвертация цен'!H324</f>
        <v>359030</v>
      </c>
      <c r="J52" s="450">
        <f>I52-I52*Оглавление!$K$13</f>
        <v>359030</v>
      </c>
      <c r="K52" s="446"/>
      <c r="L52" s="450">
        <f t="shared" si="2"/>
        <v>0</v>
      </c>
    </row>
    <row r="53" spans="1:12" ht="20.100000000000001" customHeight="1" x14ac:dyDescent="0.25">
      <c r="A53" s="664"/>
      <c r="B53" s="665" t="s">
        <v>1454</v>
      </c>
      <c r="C53" s="662" t="s">
        <v>1456</v>
      </c>
      <c r="D53" s="662"/>
      <c r="E53" s="666">
        <v>160</v>
      </c>
      <c r="F53" s="665">
        <v>0.6</v>
      </c>
      <c r="G53" s="667">
        <v>5</v>
      </c>
      <c r="H53" s="666">
        <v>31</v>
      </c>
      <c r="I53" s="995">
        <f>'Конвертация цен'!H325</f>
        <v>63230</v>
      </c>
      <c r="J53" s="669">
        <f>I53-I53*Оглавление!$K$13</f>
        <v>63230</v>
      </c>
      <c r="K53" s="671"/>
      <c r="L53" s="672">
        <f>K53*J53</f>
        <v>0</v>
      </c>
    </row>
    <row r="54" spans="1:12" ht="20.100000000000001" customHeight="1" x14ac:dyDescent="0.25">
      <c r="A54" s="664"/>
      <c r="B54" s="665"/>
      <c r="C54" s="662"/>
      <c r="D54" s="662"/>
      <c r="E54" s="666"/>
      <c r="F54" s="665"/>
      <c r="G54" s="667"/>
      <c r="H54" s="666"/>
      <c r="I54" s="995"/>
      <c r="J54" s="670"/>
      <c r="K54" s="671"/>
      <c r="L54" s="672"/>
    </row>
    <row r="55" spans="1:12" ht="20.100000000000001" customHeight="1" x14ac:dyDescent="0.25">
      <c r="A55" s="664"/>
      <c r="B55" s="665" t="s">
        <v>1455</v>
      </c>
      <c r="C55" s="662" t="s">
        <v>1457</v>
      </c>
      <c r="D55" s="662"/>
      <c r="E55" s="666">
        <v>200</v>
      </c>
      <c r="F55" s="665">
        <v>0.6</v>
      </c>
      <c r="G55" s="667">
        <v>5</v>
      </c>
      <c r="H55" s="666">
        <v>35</v>
      </c>
      <c r="I55" s="995">
        <f>'Конвертация цен'!H326</f>
        <v>68980</v>
      </c>
      <c r="J55" s="669">
        <f>I55-I55*Оглавление!$K$13</f>
        <v>68980</v>
      </c>
      <c r="K55" s="671"/>
      <c r="L55" s="672">
        <f>K55*J55</f>
        <v>0</v>
      </c>
    </row>
    <row r="56" spans="1:12" ht="20.100000000000001" customHeight="1" x14ac:dyDescent="0.25">
      <c r="A56" s="664"/>
      <c r="B56" s="665"/>
      <c r="C56" s="662"/>
      <c r="D56" s="662"/>
      <c r="E56" s="666"/>
      <c r="F56" s="665"/>
      <c r="G56" s="667"/>
      <c r="H56" s="666"/>
      <c r="I56" s="995"/>
      <c r="J56" s="670"/>
      <c r="K56" s="671"/>
      <c r="L56" s="672"/>
    </row>
    <row r="57" spans="1:12" ht="18.75" customHeight="1" x14ac:dyDescent="0.25">
      <c r="A57" s="663"/>
      <c r="B57" s="665" t="s">
        <v>1342</v>
      </c>
      <c r="C57" s="662" t="s">
        <v>1343</v>
      </c>
      <c r="D57" s="662"/>
      <c r="E57" s="675">
        <v>120</v>
      </c>
      <c r="F57" s="667">
        <v>0.9</v>
      </c>
      <c r="G57" s="674">
        <v>7</v>
      </c>
      <c r="H57" s="666">
        <v>39</v>
      </c>
      <c r="I57" s="995">
        <f>'Конвертация цен'!H327</f>
        <v>84810</v>
      </c>
      <c r="J57" s="669">
        <f>I57-I57*Оглавление!$K$13</f>
        <v>84810</v>
      </c>
      <c r="K57" s="671"/>
      <c r="L57" s="672">
        <f t="shared" si="2"/>
        <v>0</v>
      </c>
    </row>
    <row r="58" spans="1:12" ht="20.100000000000001" customHeight="1" x14ac:dyDescent="0.25">
      <c r="A58" s="663"/>
      <c r="B58" s="665"/>
      <c r="C58" s="662"/>
      <c r="D58" s="662"/>
      <c r="E58" s="675"/>
      <c r="F58" s="667"/>
      <c r="G58" s="674"/>
      <c r="H58" s="666"/>
      <c r="I58" s="995"/>
      <c r="J58" s="673"/>
      <c r="K58" s="671"/>
      <c r="L58" s="672"/>
    </row>
    <row r="59" spans="1:12" ht="20.100000000000001" customHeight="1" x14ac:dyDescent="0.25">
      <c r="A59" s="663"/>
      <c r="B59" s="665"/>
      <c r="C59" s="662"/>
      <c r="D59" s="662"/>
      <c r="E59" s="675"/>
      <c r="F59" s="667"/>
      <c r="G59" s="674"/>
      <c r="H59" s="666"/>
      <c r="I59" s="995"/>
      <c r="J59" s="673"/>
      <c r="K59" s="671"/>
      <c r="L59" s="672"/>
    </row>
    <row r="60" spans="1:12" ht="20.100000000000001" customHeight="1" x14ac:dyDescent="0.25">
      <c r="A60" s="663"/>
      <c r="B60" s="665"/>
      <c r="C60" s="662"/>
      <c r="D60" s="662"/>
      <c r="E60" s="675"/>
      <c r="F60" s="667"/>
      <c r="G60" s="674"/>
      <c r="H60" s="666"/>
      <c r="I60" s="995"/>
      <c r="J60" s="670"/>
      <c r="K60" s="671"/>
      <c r="L60" s="672"/>
    </row>
    <row r="61" spans="1:12" ht="27" customHeight="1" x14ac:dyDescent="0.25">
      <c r="A61" s="664"/>
      <c r="B61" s="115" t="s">
        <v>1344</v>
      </c>
      <c r="C61" s="662" t="s">
        <v>1350</v>
      </c>
      <c r="D61" s="662"/>
      <c r="E61" s="249">
        <v>200</v>
      </c>
      <c r="F61" s="115">
        <v>2</v>
      </c>
      <c r="G61" s="439">
        <v>16</v>
      </c>
      <c r="H61" s="249">
        <v>62</v>
      </c>
      <c r="I61" s="993">
        <f>'Конвертация цен'!H328</f>
        <v>111940</v>
      </c>
      <c r="J61" s="450">
        <f>I61-I61*Оглавление!$K$13</f>
        <v>111940</v>
      </c>
      <c r="K61" s="446"/>
      <c r="L61" s="450">
        <f t="shared" si="2"/>
        <v>0</v>
      </c>
    </row>
    <row r="62" spans="1:12" ht="27" customHeight="1" x14ac:dyDescent="0.25">
      <c r="A62" s="664"/>
      <c r="B62" s="115" t="s">
        <v>1345</v>
      </c>
      <c r="C62" s="662" t="s">
        <v>1351</v>
      </c>
      <c r="D62" s="662"/>
      <c r="E62" s="249">
        <v>300</v>
      </c>
      <c r="F62" s="115">
        <v>3.8</v>
      </c>
      <c r="G62" s="439">
        <v>30</v>
      </c>
      <c r="H62" s="249">
        <v>93</v>
      </c>
      <c r="I62" s="993">
        <f>'Конвертация цен'!H329</f>
        <v>157480</v>
      </c>
      <c r="J62" s="450">
        <f>I62-I62*Оглавление!$K$13</f>
        <v>157480</v>
      </c>
      <c r="K62" s="446"/>
      <c r="L62" s="450">
        <f t="shared" si="2"/>
        <v>0</v>
      </c>
    </row>
    <row r="63" spans="1:12" ht="27" customHeight="1" x14ac:dyDescent="0.25">
      <c r="A63" s="664"/>
      <c r="B63" s="115" t="s">
        <v>1346</v>
      </c>
      <c r="C63" s="662" t="s">
        <v>1352</v>
      </c>
      <c r="D63" s="662"/>
      <c r="E63" s="249">
        <v>400</v>
      </c>
      <c r="F63" s="115">
        <v>3.3</v>
      </c>
      <c r="G63" s="439">
        <v>26</v>
      </c>
      <c r="H63" s="249">
        <v>93</v>
      </c>
      <c r="I63" s="993">
        <f>'Конвертация цен'!H330</f>
        <v>164660</v>
      </c>
      <c r="J63" s="450">
        <f>I63-I63*Оглавление!$K$13</f>
        <v>164660</v>
      </c>
      <c r="K63" s="446"/>
      <c r="L63" s="450">
        <f t="shared" si="2"/>
        <v>0</v>
      </c>
    </row>
    <row r="64" spans="1:12" ht="27" customHeight="1" x14ac:dyDescent="0.25">
      <c r="A64" s="664"/>
      <c r="B64" s="115" t="s">
        <v>1347</v>
      </c>
      <c r="C64" s="662" t="s">
        <v>1353</v>
      </c>
      <c r="D64" s="662"/>
      <c r="E64" s="249">
        <v>500</v>
      </c>
      <c r="F64" s="115">
        <v>4.2</v>
      </c>
      <c r="G64" s="439">
        <v>33</v>
      </c>
      <c r="H64" s="439">
        <v>122.5</v>
      </c>
      <c r="I64" s="993">
        <f>'Конвертация цен'!H331</f>
        <v>230070</v>
      </c>
      <c r="J64" s="450">
        <f>I64-I64*Оглавление!$K$13</f>
        <v>230070</v>
      </c>
      <c r="K64" s="446"/>
      <c r="L64" s="450">
        <f t="shared" si="2"/>
        <v>0</v>
      </c>
    </row>
    <row r="65" spans="1:12" ht="27" customHeight="1" x14ac:dyDescent="0.25">
      <c r="A65" s="664"/>
      <c r="B65" s="115" t="s">
        <v>1348</v>
      </c>
      <c r="C65" s="662" t="s">
        <v>1354</v>
      </c>
      <c r="D65" s="662"/>
      <c r="E65" s="249">
        <v>800</v>
      </c>
      <c r="F65" s="115">
        <v>4</v>
      </c>
      <c r="G65" s="439">
        <v>32</v>
      </c>
      <c r="H65" s="249">
        <v>179</v>
      </c>
      <c r="I65" s="993">
        <f>'Конвертация цен'!H332</f>
        <v>332050</v>
      </c>
      <c r="J65" s="450">
        <f>I65-I65*Оглавление!$K$13</f>
        <v>332050</v>
      </c>
      <c r="K65" s="446"/>
      <c r="L65" s="450">
        <f t="shared" si="2"/>
        <v>0</v>
      </c>
    </row>
    <row r="66" spans="1:12" ht="27" customHeight="1" x14ac:dyDescent="0.25">
      <c r="A66" s="664"/>
      <c r="B66" s="115" t="s">
        <v>1349</v>
      </c>
      <c r="C66" s="662" t="s">
        <v>1355</v>
      </c>
      <c r="D66" s="662"/>
      <c r="E66" s="249">
        <v>1000</v>
      </c>
      <c r="F66" s="115">
        <v>5</v>
      </c>
      <c r="G66" s="439">
        <v>40</v>
      </c>
      <c r="H66" s="249">
        <v>209</v>
      </c>
      <c r="I66" s="993">
        <f>'Конвертация цен'!H333</f>
        <v>398720</v>
      </c>
      <c r="J66" s="450">
        <f>I66-I66*Оглавление!$K$13</f>
        <v>398720</v>
      </c>
      <c r="K66" s="446"/>
      <c r="L66" s="450">
        <f t="shared" si="2"/>
        <v>0</v>
      </c>
    </row>
    <row r="67" spans="1:12" ht="27" customHeight="1" x14ac:dyDescent="0.25">
      <c r="A67" s="664"/>
      <c r="B67" s="115" t="s">
        <v>1356</v>
      </c>
      <c r="C67" s="662" t="s">
        <v>1362</v>
      </c>
      <c r="D67" s="662"/>
      <c r="E67" s="249">
        <v>200</v>
      </c>
      <c r="F67" s="115" t="s">
        <v>1368</v>
      </c>
      <c r="G67" s="249" t="s">
        <v>1369</v>
      </c>
      <c r="H67" s="249">
        <v>57</v>
      </c>
      <c r="I67" s="993">
        <f>'Конвертация цен'!H334</f>
        <v>102580</v>
      </c>
      <c r="J67" s="450">
        <f>I67-I67*Оглавление!$K$13</f>
        <v>102580</v>
      </c>
      <c r="K67" s="446"/>
      <c r="L67" s="450">
        <f t="shared" si="2"/>
        <v>0</v>
      </c>
    </row>
    <row r="68" spans="1:12" ht="27" customHeight="1" x14ac:dyDescent="0.25">
      <c r="A68" s="664"/>
      <c r="B68" s="115" t="s">
        <v>1357</v>
      </c>
      <c r="C68" s="662" t="s">
        <v>1363</v>
      </c>
      <c r="D68" s="662"/>
      <c r="E68" s="249">
        <v>300</v>
      </c>
      <c r="F68" s="115" t="s">
        <v>1370</v>
      </c>
      <c r="G68" s="249" t="s">
        <v>1371</v>
      </c>
      <c r="H68" s="439">
        <v>79.5</v>
      </c>
      <c r="I68" s="993">
        <f>'Конвертация цен'!H335</f>
        <v>145260</v>
      </c>
      <c r="J68" s="450">
        <f>I68-I68*Оглавление!$K$13</f>
        <v>145260</v>
      </c>
      <c r="K68" s="446"/>
      <c r="L68" s="450">
        <f t="shared" si="2"/>
        <v>0</v>
      </c>
    </row>
    <row r="69" spans="1:12" ht="27" customHeight="1" x14ac:dyDescent="0.25">
      <c r="A69" s="664"/>
      <c r="B69" s="115" t="s">
        <v>1358</v>
      </c>
      <c r="C69" s="662" t="s">
        <v>1364</v>
      </c>
      <c r="D69" s="662"/>
      <c r="E69" s="249">
        <v>400</v>
      </c>
      <c r="F69" s="115" t="s">
        <v>1372</v>
      </c>
      <c r="G69" s="249" t="s">
        <v>1373</v>
      </c>
      <c r="H69" s="249">
        <v>82</v>
      </c>
      <c r="I69" s="993">
        <f>'Конвертация цен'!H336</f>
        <v>161640</v>
      </c>
      <c r="J69" s="450">
        <f>I69-I69*Оглавление!$K$13</f>
        <v>161640</v>
      </c>
      <c r="K69" s="446"/>
      <c r="L69" s="450">
        <f t="shared" si="2"/>
        <v>0</v>
      </c>
    </row>
    <row r="70" spans="1:12" ht="27" customHeight="1" x14ac:dyDescent="0.25">
      <c r="A70" s="664"/>
      <c r="B70" s="115" t="s">
        <v>1359</v>
      </c>
      <c r="C70" s="662" t="s">
        <v>1365</v>
      </c>
      <c r="D70" s="662"/>
      <c r="E70" s="249">
        <v>500</v>
      </c>
      <c r="F70" s="115" t="s">
        <v>1374</v>
      </c>
      <c r="G70" s="249" t="s">
        <v>1375</v>
      </c>
      <c r="H70" s="249">
        <v>112</v>
      </c>
      <c r="I70" s="993">
        <f>'Конвертация цен'!H337</f>
        <v>210840</v>
      </c>
      <c r="J70" s="450">
        <f>I70-I70*Оглавление!$K$13</f>
        <v>210840</v>
      </c>
      <c r="K70" s="446"/>
      <c r="L70" s="450">
        <f t="shared" si="2"/>
        <v>0</v>
      </c>
    </row>
    <row r="71" spans="1:12" ht="27" customHeight="1" x14ac:dyDescent="0.25">
      <c r="A71" s="664"/>
      <c r="B71" s="115" t="s">
        <v>1360</v>
      </c>
      <c r="C71" s="662" t="s">
        <v>1366</v>
      </c>
      <c r="D71" s="662"/>
      <c r="E71" s="249">
        <v>800</v>
      </c>
      <c r="F71" s="115" t="s">
        <v>1376</v>
      </c>
      <c r="G71" s="249" t="s">
        <v>1377</v>
      </c>
      <c r="H71" s="249">
        <v>180</v>
      </c>
      <c r="I71" s="993">
        <f>'Конвертация цен'!H338</f>
        <v>331430</v>
      </c>
      <c r="J71" s="450">
        <f>I71-I71*Оглавление!$K$13</f>
        <v>331430</v>
      </c>
      <c r="K71" s="446"/>
      <c r="L71" s="450">
        <f t="shared" si="2"/>
        <v>0</v>
      </c>
    </row>
    <row r="72" spans="1:12" ht="27" customHeight="1" x14ac:dyDescent="0.25">
      <c r="A72" s="664"/>
      <c r="B72" s="115" t="s">
        <v>1361</v>
      </c>
      <c r="C72" s="662" t="s">
        <v>1367</v>
      </c>
      <c r="D72" s="662"/>
      <c r="E72" s="249">
        <v>1000</v>
      </c>
      <c r="F72" s="115" t="s">
        <v>1378</v>
      </c>
      <c r="G72" s="249" t="s">
        <v>1379</v>
      </c>
      <c r="H72" s="249">
        <v>200</v>
      </c>
      <c r="I72" s="993">
        <f>'Конвертация цен'!H339</f>
        <v>378820</v>
      </c>
      <c r="J72" s="450">
        <f>I72-I72*Оглавление!$K$13</f>
        <v>378820</v>
      </c>
      <c r="K72" s="446"/>
      <c r="L72" s="450">
        <f t="shared" si="2"/>
        <v>0</v>
      </c>
    </row>
    <row r="73" spans="1:12" s="18" customFormat="1" ht="12" customHeight="1" x14ac:dyDescent="0.2">
      <c r="A73" s="417"/>
      <c r="B73" s="417"/>
      <c r="C73" s="418"/>
      <c r="D73" s="419"/>
      <c r="E73" s="419"/>
      <c r="F73" s="419"/>
      <c r="G73" s="420"/>
      <c r="H73" s="419"/>
      <c r="I73" s="992"/>
      <c r="J73" s="419"/>
      <c r="K73" s="419"/>
      <c r="L73" s="419"/>
    </row>
    <row r="74" spans="1:12" s="18" customFormat="1" ht="12" customHeight="1" x14ac:dyDescent="0.2">
      <c r="A74" s="373" t="s">
        <v>1527</v>
      </c>
      <c r="B74" s="417"/>
      <c r="C74" s="418"/>
      <c r="D74" s="419"/>
      <c r="E74" s="419"/>
      <c r="F74" s="419"/>
      <c r="G74" s="420"/>
      <c r="H74" s="419"/>
      <c r="I74" s="992"/>
      <c r="J74" s="419"/>
      <c r="K74" s="419"/>
      <c r="L74" s="419"/>
    </row>
    <row r="75" spans="1:12" s="18" customFormat="1" ht="12" customHeight="1" x14ac:dyDescent="0.2">
      <c r="A75" s="419" t="s">
        <v>1528</v>
      </c>
      <c r="B75" s="417"/>
      <c r="C75" s="418"/>
      <c r="E75" s="419"/>
      <c r="F75" s="419"/>
      <c r="G75" s="420"/>
      <c r="H75" s="419"/>
      <c r="I75" s="992"/>
      <c r="J75" s="419"/>
      <c r="K75" s="419"/>
      <c r="L75" s="419"/>
    </row>
    <row r="76" spans="1:12" s="18" customFormat="1" ht="12" customHeight="1" x14ac:dyDescent="0.2">
      <c r="A76" s="419" t="s">
        <v>1513</v>
      </c>
      <c r="B76" s="417"/>
      <c r="C76" s="418"/>
      <c r="E76" s="419"/>
      <c r="F76" s="419"/>
      <c r="G76" s="420"/>
      <c r="H76" s="419"/>
      <c r="I76" s="992"/>
      <c r="J76" s="419"/>
      <c r="K76" s="419"/>
      <c r="L76" s="419"/>
    </row>
    <row r="77" spans="1:12" s="18" customFormat="1" ht="12" customHeight="1" x14ac:dyDescent="0.2">
      <c r="A77" s="419" t="s">
        <v>1515</v>
      </c>
      <c r="B77" s="417"/>
      <c r="C77" s="418"/>
      <c r="E77" s="419"/>
      <c r="F77" s="419"/>
      <c r="G77" s="420"/>
      <c r="H77" s="419"/>
      <c r="I77" s="992"/>
      <c r="J77" s="419"/>
      <c r="K77" s="419"/>
      <c r="L77" s="419"/>
    </row>
    <row r="78" spans="1:12" s="18" customFormat="1" ht="12" customHeight="1" x14ac:dyDescent="0.2">
      <c r="A78" s="419" t="s">
        <v>1514</v>
      </c>
      <c r="B78" s="417"/>
      <c r="C78" s="418"/>
      <c r="E78" s="419"/>
      <c r="F78" s="419"/>
      <c r="G78" s="420"/>
      <c r="H78" s="419"/>
      <c r="I78" s="992"/>
      <c r="J78" s="419"/>
      <c r="K78" s="419"/>
      <c r="L78" s="419"/>
    </row>
    <row r="79" spans="1:12" s="18" customFormat="1" ht="12" customHeight="1" x14ac:dyDescent="0.2">
      <c r="A79" s="419" t="s">
        <v>1516</v>
      </c>
      <c r="B79" s="417"/>
      <c r="C79" s="418"/>
      <c r="E79" s="419"/>
      <c r="F79" s="419"/>
      <c r="G79" s="420"/>
      <c r="H79" s="419"/>
      <c r="I79" s="992"/>
      <c r="J79" s="419"/>
      <c r="K79" s="419"/>
      <c r="L79" s="419"/>
    </row>
    <row r="80" spans="1:12" s="18" customFormat="1" ht="12" customHeight="1" x14ac:dyDescent="0.2">
      <c r="A80" s="419" t="s">
        <v>1518</v>
      </c>
      <c r="B80" s="417"/>
      <c r="C80" s="418"/>
      <c r="E80" s="419"/>
      <c r="F80" s="419"/>
      <c r="G80" s="420"/>
      <c r="H80" s="419"/>
      <c r="I80" s="992"/>
      <c r="J80" s="419"/>
      <c r="K80" s="419"/>
      <c r="L80" s="419"/>
    </row>
    <row r="81" spans="1:12" s="18" customFormat="1" ht="12" customHeight="1" x14ac:dyDescent="0.2">
      <c r="A81" s="419" t="s">
        <v>1520</v>
      </c>
      <c r="B81" s="417"/>
      <c r="C81" s="418"/>
      <c r="E81" s="419"/>
      <c r="F81" s="419"/>
      <c r="G81" s="420"/>
      <c r="H81" s="419"/>
      <c r="I81" s="992"/>
      <c r="J81" s="419"/>
      <c r="K81" s="419"/>
      <c r="L81" s="419"/>
    </row>
    <row r="82" spans="1:12" s="18" customFormat="1" ht="12" customHeight="1" x14ac:dyDescent="0.2">
      <c r="A82" s="419" t="s">
        <v>1519</v>
      </c>
      <c r="B82" s="417"/>
      <c r="C82" s="418"/>
      <c r="E82" s="419"/>
      <c r="F82" s="419"/>
      <c r="G82" s="420"/>
      <c r="H82" s="419"/>
      <c r="I82" s="992"/>
      <c r="J82" s="421"/>
      <c r="K82" s="419"/>
      <c r="L82" s="419"/>
    </row>
    <row r="83" spans="1:12" s="18" customFormat="1" ht="12" customHeight="1" x14ac:dyDescent="0.2">
      <c r="A83" s="419" t="s">
        <v>1522</v>
      </c>
      <c r="B83" s="417"/>
      <c r="C83" s="418"/>
      <c r="E83" s="419"/>
      <c r="F83" s="419"/>
      <c r="G83" s="420"/>
      <c r="H83" s="419"/>
      <c r="I83" s="992"/>
      <c r="J83" s="419"/>
      <c r="K83" s="419"/>
      <c r="L83" s="419"/>
    </row>
    <row r="84" spans="1:12" s="18" customFormat="1" ht="12" customHeight="1" x14ac:dyDescent="0.2">
      <c r="A84" s="417"/>
      <c r="B84" s="417"/>
      <c r="C84" s="418"/>
      <c r="D84" s="421"/>
      <c r="E84" s="419"/>
      <c r="F84" s="419"/>
      <c r="G84" s="420"/>
      <c r="H84" s="419"/>
      <c r="I84" s="992"/>
      <c r="J84" s="419"/>
      <c r="K84" s="419"/>
      <c r="L84" s="419"/>
    </row>
    <row r="85" spans="1:12" s="18" customFormat="1" ht="12" customHeight="1" x14ac:dyDescent="0.2">
      <c r="A85" s="660" t="s">
        <v>5</v>
      </c>
      <c r="B85" s="660" t="s">
        <v>6</v>
      </c>
      <c r="C85" s="660" t="s">
        <v>7</v>
      </c>
      <c r="D85" s="660"/>
      <c r="E85" s="105" t="s">
        <v>1524</v>
      </c>
      <c r="F85" s="447" t="s">
        <v>1523</v>
      </c>
      <c r="G85" s="447" t="s">
        <v>1525</v>
      </c>
      <c r="H85" s="448" t="s">
        <v>690</v>
      </c>
      <c r="I85" s="989" t="s">
        <v>12</v>
      </c>
      <c r="J85" s="661" t="s">
        <v>281</v>
      </c>
      <c r="K85" s="661" t="s">
        <v>13</v>
      </c>
      <c r="L85" s="661" t="s">
        <v>282</v>
      </c>
    </row>
    <row r="86" spans="1:12" s="18" customFormat="1" ht="12" customHeight="1" x14ac:dyDescent="0.2">
      <c r="A86" s="660"/>
      <c r="B86" s="660"/>
      <c r="C86" s="660"/>
      <c r="D86" s="660"/>
      <c r="E86" s="414" t="s">
        <v>659</v>
      </c>
      <c r="F86" s="447" t="s">
        <v>693</v>
      </c>
      <c r="G86" s="447" t="s">
        <v>659</v>
      </c>
      <c r="H86" s="448" t="s">
        <v>691</v>
      </c>
      <c r="I86" s="989" t="s">
        <v>280</v>
      </c>
      <c r="J86" s="661"/>
      <c r="K86" s="661"/>
      <c r="L86" s="661"/>
    </row>
    <row r="87" spans="1:12" s="18" customFormat="1" ht="75" customHeight="1" x14ac:dyDescent="0.2">
      <c r="A87" s="676"/>
      <c r="B87" s="115" t="s">
        <v>1482</v>
      </c>
      <c r="C87" s="662" t="s">
        <v>1494</v>
      </c>
      <c r="D87" s="662"/>
      <c r="E87" s="28" t="s">
        <v>1506</v>
      </c>
      <c r="F87" s="115">
        <v>0.82</v>
      </c>
      <c r="G87" s="439">
        <v>73.099999999999994</v>
      </c>
      <c r="H87" s="249">
        <v>25.2</v>
      </c>
      <c r="I87" s="993">
        <f>'Конвертация цен'!H623</f>
        <v>71044.975756562446</v>
      </c>
      <c r="J87" s="450">
        <f>I87-I87*Оглавление!$K$13</f>
        <v>71044.975756562446</v>
      </c>
      <c r="K87" s="446"/>
      <c r="L87" s="450">
        <f>K87*J87</f>
        <v>0</v>
      </c>
    </row>
    <row r="88" spans="1:12" s="18" customFormat="1" ht="75" customHeight="1" x14ac:dyDescent="0.2">
      <c r="A88" s="677"/>
      <c r="B88" s="115" t="s">
        <v>1483</v>
      </c>
      <c r="C88" s="662" t="s">
        <v>1507</v>
      </c>
      <c r="D88" s="662"/>
      <c r="E88" s="28" t="s">
        <v>1508</v>
      </c>
      <c r="F88" s="115">
        <v>1.1000000000000001</v>
      </c>
      <c r="G88" s="439">
        <v>106.3</v>
      </c>
      <c r="H88" s="249">
        <v>40.1</v>
      </c>
      <c r="I88" s="993">
        <f>'Конвертация цен'!H624</f>
        <v>85641.197124226717</v>
      </c>
      <c r="J88" s="450">
        <f>I88-I88*Оглавление!$K$13</f>
        <v>85641.197124226717</v>
      </c>
      <c r="K88" s="446"/>
      <c r="L88" s="450">
        <f t="shared" ref="L88" si="3">K88*J88</f>
        <v>0</v>
      </c>
    </row>
    <row r="89" spans="1:12" s="18" customFormat="1" ht="12" customHeight="1" x14ac:dyDescent="0.2">
      <c r="A89" s="417"/>
      <c r="B89" s="417"/>
      <c r="C89" s="418"/>
      <c r="D89" s="419"/>
      <c r="E89" s="419"/>
      <c r="F89" s="419"/>
      <c r="G89" s="420"/>
      <c r="H89" s="419"/>
      <c r="I89" s="992"/>
      <c r="J89" s="419"/>
      <c r="K89" s="419"/>
      <c r="L89" s="419"/>
    </row>
    <row r="90" spans="1:12" s="18" customFormat="1" ht="12" x14ac:dyDescent="0.2">
      <c r="A90" s="373" t="s">
        <v>1526</v>
      </c>
      <c r="B90" s="417"/>
      <c r="C90" s="428"/>
      <c r="D90" s="419"/>
      <c r="E90" s="419"/>
      <c r="F90" s="419"/>
      <c r="G90" s="420"/>
      <c r="H90" s="419"/>
      <c r="I90" s="992"/>
      <c r="J90" s="419"/>
      <c r="K90" s="419"/>
      <c r="L90" s="419"/>
    </row>
    <row r="91" spans="1:12" s="18" customFormat="1" ht="12" x14ac:dyDescent="0.2">
      <c r="A91" s="419" t="s">
        <v>721</v>
      </c>
      <c r="B91" s="426"/>
      <c r="C91" s="428"/>
      <c r="D91" s="419"/>
      <c r="E91" s="419"/>
      <c r="F91" s="419"/>
      <c r="G91" s="420"/>
      <c r="H91" s="419"/>
      <c r="I91" s="992"/>
      <c r="J91" s="419"/>
      <c r="K91" s="419"/>
      <c r="L91" s="419"/>
    </row>
    <row r="92" spans="1:12" s="18" customFormat="1" ht="12" x14ac:dyDescent="0.2">
      <c r="A92" s="419" t="s">
        <v>722</v>
      </c>
      <c r="B92" s="426"/>
      <c r="C92" s="428"/>
      <c r="D92" s="419"/>
      <c r="E92" s="419"/>
      <c r="F92" s="419"/>
      <c r="G92" s="420"/>
      <c r="H92" s="419"/>
      <c r="I92" s="992"/>
      <c r="J92" s="419"/>
      <c r="K92" s="419"/>
      <c r="L92" s="419"/>
    </row>
    <row r="93" spans="1:12" s="18" customFormat="1" ht="12" x14ac:dyDescent="0.2">
      <c r="A93" s="419" t="s">
        <v>681</v>
      </c>
      <c r="B93" s="426"/>
      <c r="C93" s="428"/>
      <c r="D93" s="419"/>
      <c r="E93" s="419"/>
      <c r="F93" s="419"/>
      <c r="G93" s="420"/>
      <c r="H93" s="419"/>
      <c r="I93" s="992"/>
      <c r="J93" s="419"/>
      <c r="K93" s="419"/>
      <c r="L93" s="419"/>
    </row>
    <row r="94" spans="1:12" s="18" customFormat="1" ht="12" x14ac:dyDescent="0.2">
      <c r="A94" s="419" t="s">
        <v>719</v>
      </c>
      <c r="B94" s="426"/>
      <c r="C94" s="428"/>
      <c r="D94" s="419"/>
      <c r="E94" s="419"/>
      <c r="F94" s="419"/>
      <c r="G94" s="420"/>
      <c r="H94" s="419"/>
      <c r="I94" s="992"/>
      <c r="J94" s="419"/>
      <c r="K94" s="419"/>
      <c r="L94" s="419"/>
    </row>
    <row r="95" spans="1:12" s="18" customFormat="1" ht="12" x14ac:dyDescent="0.2">
      <c r="A95" s="419" t="s">
        <v>720</v>
      </c>
      <c r="B95" s="426"/>
      <c r="C95" s="428"/>
      <c r="D95" s="419"/>
      <c r="E95" s="419"/>
      <c r="F95" s="419"/>
      <c r="G95" s="420"/>
      <c r="H95" s="419"/>
      <c r="I95" s="992"/>
      <c r="J95" s="419"/>
      <c r="K95" s="419"/>
      <c r="L95" s="419"/>
    </row>
    <row r="96" spans="1:12" s="18" customFormat="1" ht="12" x14ac:dyDescent="0.2">
      <c r="A96" s="419" t="s">
        <v>723</v>
      </c>
      <c r="B96" s="426"/>
      <c r="C96" s="428"/>
      <c r="D96" s="419"/>
      <c r="E96" s="419"/>
      <c r="F96" s="419"/>
      <c r="G96" s="420"/>
      <c r="H96" s="419"/>
      <c r="I96" s="992"/>
      <c r="J96" s="419"/>
      <c r="K96" s="419"/>
      <c r="L96" s="419"/>
    </row>
    <row r="97" spans="1:12" s="18" customFormat="1" ht="12" x14ac:dyDescent="0.2">
      <c r="A97" s="419" t="s">
        <v>724</v>
      </c>
      <c r="B97" s="426"/>
      <c r="C97" s="443"/>
      <c r="D97" s="419"/>
      <c r="E97" s="419"/>
      <c r="F97" s="419"/>
      <c r="G97" s="420"/>
      <c r="H97" s="419"/>
      <c r="I97" s="992"/>
      <c r="J97" s="419"/>
      <c r="K97" s="419"/>
      <c r="L97" s="419"/>
    </row>
    <row r="98" spans="1:12" s="18" customFormat="1" ht="12" x14ac:dyDescent="0.2">
      <c r="A98" s="421" t="s">
        <v>684</v>
      </c>
      <c r="B98" s="426"/>
      <c r="C98" s="443"/>
      <c r="D98" s="419"/>
      <c r="E98" s="419"/>
      <c r="F98" s="419"/>
      <c r="G98" s="420"/>
      <c r="H98" s="419"/>
      <c r="I98" s="992"/>
      <c r="J98" s="419"/>
      <c r="K98" s="419"/>
      <c r="L98" s="419"/>
    </row>
    <row r="99" spans="1:12" s="18" customFormat="1" ht="11.25" customHeight="1" x14ac:dyDescent="0.2">
      <c r="A99" s="421"/>
      <c r="B99" s="426"/>
      <c r="C99" s="428"/>
      <c r="D99" s="419"/>
      <c r="E99" s="419"/>
      <c r="F99" s="419"/>
      <c r="G99" s="420"/>
      <c r="H99" s="419"/>
      <c r="I99" s="992"/>
      <c r="J99" s="419"/>
      <c r="K99" s="419"/>
      <c r="L99" s="419"/>
    </row>
    <row r="100" spans="1:12" s="18" customFormat="1" ht="38.25" x14ac:dyDescent="0.2">
      <c r="A100" s="660" t="s">
        <v>5</v>
      </c>
      <c r="B100" s="660" t="s">
        <v>6</v>
      </c>
      <c r="C100" s="660" t="s">
        <v>7</v>
      </c>
      <c r="D100" s="660"/>
      <c r="E100" s="105" t="s">
        <v>695</v>
      </c>
      <c r="F100" s="447" t="s">
        <v>692</v>
      </c>
      <c r="G100" s="447" t="s">
        <v>694</v>
      </c>
      <c r="H100" s="448" t="s">
        <v>690</v>
      </c>
      <c r="I100" s="989" t="s">
        <v>12</v>
      </c>
      <c r="J100" s="661" t="s">
        <v>281</v>
      </c>
      <c r="K100" s="661" t="s">
        <v>13</v>
      </c>
      <c r="L100" s="661" t="s">
        <v>282</v>
      </c>
    </row>
    <row r="101" spans="1:12" s="18" customFormat="1" ht="12" customHeight="1" x14ac:dyDescent="0.2">
      <c r="A101" s="660"/>
      <c r="B101" s="660"/>
      <c r="C101" s="660"/>
      <c r="D101" s="660"/>
      <c r="E101" s="414" t="s">
        <v>659</v>
      </c>
      <c r="F101" s="447" t="s">
        <v>693</v>
      </c>
      <c r="G101" s="447" t="s">
        <v>659</v>
      </c>
      <c r="H101" s="448" t="s">
        <v>691</v>
      </c>
      <c r="I101" s="989" t="s">
        <v>280</v>
      </c>
      <c r="J101" s="661"/>
      <c r="K101" s="661"/>
      <c r="L101" s="661"/>
    </row>
    <row r="102" spans="1:12" s="18" customFormat="1" ht="27" customHeight="1" x14ac:dyDescent="0.2">
      <c r="A102" s="678"/>
      <c r="B102" s="115" t="s">
        <v>1380</v>
      </c>
      <c r="C102" s="662" t="s">
        <v>1387</v>
      </c>
      <c r="D102" s="662"/>
      <c r="E102" s="249">
        <v>80</v>
      </c>
      <c r="F102" s="115">
        <v>0.5</v>
      </c>
      <c r="G102" s="439">
        <v>4</v>
      </c>
      <c r="H102" s="249">
        <v>24</v>
      </c>
      <c r="I102" s="993">
        <f>'Конвертация цен'!H340</f>
        <v>51280</v>
      </c>
      <c r="J102" s="450">
        <f>I102-I102*Оглавление!$K$13</f>
        <v>51280</v>
      </c>
      <c r="K102" s="446"/>
      <c r="L102" s="450">
        <f>K102*J102</f>
        <v>0</v>
      </c>
    </row>
    <row r="103" spans="1:12" s="18" customFormat="1" ht="27" customHeight="1" x14ac:dyDescent="0.2">
      <c r="A103" s="678"/>
      <c r="B103" s="115" t="s">
        <v>1381</v>
      </c>
      <c r="C103" s="662" t="s">
        <v>1388</v>
      </c>
      <c r="D103" s="662"/>
      <c r="E103" s="249">
        <v>100</v>
      </c>
      <c r="F103" s="115">
        <v>0.5</v>
      </c>
      <c r="G103" s="439">
        <v>4</v>
      </c>
      <c r="H103" s="249">
        <v>26</v>
      </c>
      <c r="I103" s="993">
        <f>'Конвертация цен'!H341</f>
        <v>56610</v>
      </c>
      <c r="J103" s="450">
        <f>I103-I103*Оглавление!$K$13</f>
        <v>56610</v>
      </c>
      <c r="K103" s="446"/>
      <c r="L103" s="450">
        <f>K103*J103</f>
        <v>0</v>
      </c>
    </row>
    <row r="104" spans="1:12" s="18" customFormat="1" ht="27" customHeight="1" x14ac:dyDescent="0.2">
      <c r="A104" s="678"/>
      <c r="B104" s="115" t="s">
        <v>1382</v>
      </c>
      <c r="C104" s="662" t="s">
        <v>1389</v>
      </c>
      <c r="D104" s="662"/>
      <c r="E104" s="249">
        <v>150</v>
      </c>
      <c r="F104" s="115">
        <v>1</v>
      </c>
      <c r="G104" s="439">
        <v>8</v>
      </c>
      <c r="H104" s="249">
        <v>37</v>
      </c>
      <c r="I104" s="993">
        <f>'Конвертация цен'!H342</f>
        <v>73880</v>
      </c>
      <c r="J104" s="450">
        <f>I104-I104*Оглавление!$K$13</f>
        <v>73880</v>
      </c>
      <c r="K104" s="446"/>
      <c r="L104" s="450">
        <f t="shared" ref="L104:L106" si="4">K104*J104</f>
        <v>0</v>
      </c>
    </row>
    <row r="105" spans="1:12" s="18" customFormat="1" ht="27" customHeight="1" x14ac:dyDescent="0.2">
      <c r="A105" s="678"/>
      <c r="B105" s="115" t="s">
        <v>1458</v>
      </c>
      <c r="C105" s="662" t="s">
        <v>1459</v>
      </c>
      <c r="D105" s="662"/>
      <c r="E105" s="249">
        <v>200</v>
      </c>
      <c r="F105" s="115">
        <v>1</v>
      </c>
      <c r="G105" s="439">
        <v>8</v>
      </c>
      <c r="H105" s="249">
        <v>37</v>
      </c>
      <c r="I105" s="993">
        <f>'Конвертация цен'!H343</f>
        <v>82380</v>
      </c>
      <c r="J105" s="450">
        <f>I105-I105*Оглавление!$K$13</f>
        <v>82380</v>
      </c>
      <c r="K105" s="446"/>
      <c r="L105" s="450">
        <f t="shared" si="4"/>
        <v>0</v>
      </c>
    </row>
    <row r="106" spans="1:12" s="18" customFormat="1" ht="27" customHeight="1" x14ac:dyDescent="0.2">
      <c r="A106" s="678"/>
      <c r="B106" s="115" t="s">
        <v>1383</v>
      </c>
      <c r="C106" s="662" t="s">
        <v>1390</v>
      </c>
      <c r="D106" s="662"/>
      <c r="E106" s="249">
        <v>80</v>
      </c>
      <c r="F106" s="115">
        <v>0.5</v>
      </c>
      <c r="G106" s="439">
        <v>4</v>
      </c>
      <c r="H106" s="249">
        <v>24</v>
      </c>
      <c r="I106" s="993">
        <f>'Конвертация цен'!H344</f>
        <v>51280</v>
      </c>
      <c r="J106" s="450">
        <f>I106-I106*Оглавление!$K$13</f>
        <v>51280</v>
      </c>
      <c r="K106" s="446"/>
      <c r="L106" s="450">
        <f t="shared" si="4"/>
        <v>0</v>
      </c>
    </row>
    <row r="107" spans="1:12" s="18" customFormat="1" ht="27" customHeight="1" x14ac:dyDescent="0.2">
      <c r="A107" s="678"/>
      <c r="B107" s="115" t="s">
        <v>1384</v>
      </c>
      <c r="C107" s="662" t="s">
        <v>1391</v>
      </c>
      <c r="D107" s="662"/>
      <c r="E107" s="249">
        <v>100</v>
      </c>
      <c r="F107" s="115">
        <v>0.5</v>
      </c>
      <c r="G107" s="439">
        <v>4</v>
      </c>
      <c r="H107" s="249">
        <v>26</v>
      </c>
      <c r="I107" s="993">
        <f>'Конвертация цен'!H345</f>
        <v>56610</v>
      </c>
      <c r="J107" s="450">
        <f>I107-I107*Оглавление!$K$13</f>
        <v>56610</v>
      </c>
      <c r="K107" s="446"/>
      <c r="L107" s="450">
        <f>K107*J107</f>
        <v>0</v>
      </c>
    </row>
    <row r="108" spans="1:12" ht="27" customHeight="1" x14ac:dyDescent="0.25">
      <c r="A108" s="678"/>
      <c r="B108" s="115" t="s">
        <v>1385</v>
      </c>
      <c r="C108" s="662" t="s">
        <v>1392</v>
      </c>
      <c r="D108" s="662"/>
      <c r="E108" s="249">
        <v>150</v>
      </c>
      <c r="F108" s="115">
        <v>1</v>
      </c>
      <c r="G108" s="439">
        <v>8</v>
      </c>
      <c r="H108" s="249">
        <v>37</v>
      </c>
      <c r="I108" s="993">
        <f>'Конвертация цен'!H346</f>
        <v>73880</v>
      </c>
      <c r="J108" s="450">
        <f>I108-I108*Оглавление!$K$13</f>
        <v>73880</v>
      </c>
      <c r="K108" s="446"/>
      <c r="L108" s="450">
        <f>K108*J108</f>
        <v>0</v>
      </c>
    </row>
    <row r="109" spans="1:12" ht="27" customHeight="1" x14ac:dyDescent="0.25">
      <c r="A109" s="678"/>
      <c r="B109" s="115" t="s">
        <v>1460</v>
      </c>
      <c r="C109" s="662" t="s">
        <v>1461</v>
      </c>
      <c r="D109" s="662"/>
      <c r="E109" s="249">
        <v>200</v>
      </c>
      <c r="F109" s="115">
        <v>1</v>
      </c>
      <c r="G109" s="439">
        <v>8</v>
      </c>
      <c r="H109" s="249">
        <v>37</v>
      </c>
      <c r="I109" s="993">
        <f>'Конвертация цен'!H347</f>
        <v>82380</v>
      </c>
      <c r="J109" s="450">
        <f>I109-I109*Оглавление!$K$13</f>
        <v>82380</v>
      </c>
      <c r="K109" s="446"/>
      <c r="L109" s="450">
        <f>K109*J109</f>
        <v>0</v>
      </c>
    </row>
    <row r="110" spans="1:12" ht="70.5" customHeight="1" x14ac:dyDescent="0.25">
      <c r="A110" s="449"/>
      <c r="B110" s="115" t="s">
        <v>1386</v>
      </c>
      <c r="C110" s="662" t="s">
        <v>1393</v>
      </c>
      <c r="D110" s="662"/>
      <c r="E110" s="249">
        <v>120</v>
      </c>
      <c r="F110" s="115">
        <v>0.9</v>
      </c>
      <c r="G110" s="439">
        <v>7</v>
      </c>
      <c r="H110" s="249">
        <v>39</v>
      </c>
      <c r="I110" s="993">
        <f>'Конвертация цен'!H348</f>
        <v>84720</v>
      </c>
      <c r="J110" s="450">
        <f>I110-I110*Оглавление!$K$13</f>
        <v>84720</v>
      </c>
      <c r="K110" s="446"/>
      <c r="L110" s="450">
        <f>K110*J110</f>
        <v>0</v>
      </c>
    </row>
    <row r="111" spans="1:12" ht="70.5" customHeight="1" x14ac:dyDescent="0.25">
      <c r="A111" s="678"/>
      <c r="B111" s="413" t="s">
        <v>1471</v>
      </c>
      <c r="C111" s="662" t="s">
        <v>1473</v>
      </c>
      <c r="D111" s="662" t="s">
        <v>1473</v>
      </c>
      <c r="E111" s="249">
        <v>100</v>
      </c>
      <c r="F111" s="115">
        <v>0.5</v>
      </c>
      <c r="G111" s="439">
        <v>4</v>
      </c>
      <c r="H111" s="249">
        <v>26</v>
      </c>
      <c r="I111" s="993">
        <f>'Конвертация цен'!H367</f>
        <v>60080</v>
      </c>
      <c r="J111" s="450">
        <f>I111-I111*Оглавление!$K$13</f>
        <v>60080</v>
      </c>
      <c r="K111" s="446"/>
      <c r="L111" s="450">
        <f t="shared" ref="L111:L112" si="5">K111*J111</f>
        <v>0</v>
      </c>
    </row>
    <row r="112" spans="1:12" ht="70.5" customHeight="1" x14ac:dyDescent="0.25">
      <c r="A112" s="678"/>
      <c r="B112" s="413" t="s">
        <v>1472</v>
      </c>
      <c r="C112" s="662" t="s">
        <v>1474</v>
      </c>
      <c r="D112" s="662" t="s">
        <v>1474</v>
      </c>
      <c r="E112" s="249">
        <v>150</v>
      </c>
      <c r="F112" s="115">
        <v>1</v>
      </c>
      <c r="G112" s="439">
        <v>8</v>
      </c>
      <c r="H112" s="249">
        <v>42</v>
      </c>
      <c r="I112" s="993">
        <f>'Конвертация цен'!H368</f>
        <v>78480</v>
      </c>
      <c r="J112" s="450">
        <f>I112-I112*Оглавление!$K$13</f>
        <v>78480</v>
      </c>
      <c r="K112" s="446"/>
      <c r="L112" s="450">
        <f t="shared" si="5"/>
        <v>0</v>
      </c>
    </row>
    <row r="113" spans="1:12" s="18" customFormat="1" ht="12" customHeight="1" x14ac:dyDescent="0.2">
      <c r="A113" s="426"/>
      <c r="B113" s="417"/>
      <c r="C113" s="418"/>
      <c r="D113" s="419"/>
      <c r="E113" s="419"/>
      <c r="F113" s="419"/>
      <c r="G113" s="420"/>
      <c r="H113" s="419"/>
      <c r="I113" s="992"/>
      <c r="J113" s="419"/>
      <c r="K113" s="419"/>
      <c r="L113" s="419"/>
    </row>
    <row r="114" spans="1:12" s="18" customFormat="1" ht="12" customHeight="1" x14ac:dyDescent="0.2">
      <c r="A114" s="428" t="s">
        <v>742</v>
      </c>
      <c r="B114" s="417"/>
      <c r="C114" s="428"/>
      <c r="D114" s="419"/>
      <c r="E114" s="419"/>
      <c r="F114" s="419"/>
      <c r="G114" s="420"/>
      <c r="H114" s="419"/>
      <c r="I114" s="992"/>
      <c r="J114" s="419"/>
      <c r="K114" s="419"/>
      <c r="L114" s="419"/>
    </row>
    <row r="115" spans="1:12" s="18" customFormat="1" ht="12" customHeight="1" x14ac:dyDescent="0.2">
      <c r="A115" s="419" t="s">
        <v>745</v>
      </c>
      <c r="B115" s="426"/>
      <c r="C115" s="428"/>
      <c r="D115" s="419"/>
      <c r="E115" s="419"/>
      <c r="F115" s="419"/>
      <c r="G115" s="420"/>
      <c r="H115" s="419"/>
      <c r="I115" s="992"/>
      <c r="J115" s="419"/>
      <c r="K115" s="419"/>
      <c r="L115" s="419"/>
    </row>
    <row r="116" spans="1:12" s="18" customFormat="1" ht="12" customHeight="1" x14ac:dyDescent="0.2">
      <c r="A116" s="419" t="s">
        <v>744</v>
      </c>
      <c r="B116" s="426"/>
      <c r="C116" s="428"/>
      <c r="D116" s="419"/>
      <c r="E116" s="419"/>
      <c r="F116" s="419"/>
      <c r="G116" s="420"/>
      <c r="H116" s="419"/>
      <c r="I116" s="992"/>
      <c r="J116" s="419"/>
      <c r="K116" s="419"/>
      <c r="L116" s="419"/>
    </row>
    <row r="117" spans="1:12" s="18" customFormat="1" ht="12" customHeight="1" x14ac:dyDescent="0.2">
      <c r="A117" s="419" t="s">
        <v>743</v>
      </c>
      <c r="B117" s="426"/>
      <c r="C117" s="428"/>
      <c r="D117" s="419"/>
      <c r="E117" s="419"/>
      <c r="F117" s="419"/>
      <c r="G117" s="420"/>
      <c r="H117" s="419"/>
      <c r="I117" s="992"/>
      <c r="J117" s="419"/>
      <c r="K117" s="419"/>
      <c r="L117" s="419"/>
    </row>
    <row r="118" spans="1:12" s="18" customFormat="1" ht="12" customHeight="1" x14ac:dyDescent="0.2">
      <c r="A118" s="419" t="s">
        <v>737</v>
      </c>
      <c r="B118" s="426"/>
      <c r="C118" s="443"/>
      <c r="D118" s="419"/>
      <c r="E118" s="419"/>
      <c r="F118" s="419"/>
      <c r="G118" s="420"/>
      <c r="H118" s="419"/>
      <c r="I118" s="992"/>
      <c r="J118" s="419"/>
      <c r="K118" s="419"/>
      <c r="L118" s="419"/>
    </row>
    <row r="119" spans="1:12" s="18" customFormat="1" ht="12" customHeight="1" x14ac:dyDescent="0.2">
      <c r="A119" s="419" t="s">
        <v>720</v>
      </c>
      <c r="B119" s="426"/>
      <c r="C119" s="443"/>
      <c r="D119" s="419"/>
      <c r="E119" s="419"/>
      <c r="F119" s="419"/>
      <c r="G119" s="420"/>
      <c r="H119" s="419"/>
      <c r="I119" s="992"/>
      <c r="J119" s="419"/>
      <c r="K119" s="419"/>
      <c r="L119" s="419"/>
    </row>
    <row r="120" spans="1:12" s="18" customFormat="1" ht="12" customHeight="1" x14ac:dyDescent="0.2">
      <c r="A120" s="419" t="s">
        <v>746</v>
      </c>
      <c r="B120" s="426"/>
      <c r="C120" s="443"/>
      <c r="D120" s="419"/>
      <c r="E120" s="419"/>
      <c r="F120" s="419"/>
      <c r="G120" s="420"/>
      <c r="H120" s="419"/>
      <c r="I120" s="992"/>
      <c r="J120" s="419"/>
      <c r="K120" s="419"/>
      <c r="L120" s="419"/>
    </row>
    <row r="121" spans="1:12" s="18" customFormat="1" ht="12" customHeight="1" x14ac:dyDescent="0.2">
      <c r="A121" s="421" t="s">
        <v>684</v>
      </c>
      <c r="B121" s="426"/>
      <c r="C121" s="428"/>
      <c r="D121" s="419"/>
      <c r="E121" s="419"/>
      <c r="F121" s="419"/>
      <c r="G121" s="420"/>
      <c r="H121" s="419"/>
      <c r="I121" s="992"/>
      <c r="J121" s="419"/>
      <c r="K121" s="419"/>
      <c r="L121" s="419"/>
    </row>
    <row r="122" spans="1:12" s="18" customFormat="1" ht="12" customHeight="1" x14ac:dyDescent="0.2">
      <c r="A122" s="419" t="s">
        <v>683</v>
      </c>
      <c r="B122" s="426"/>
      <c r="C122" s="428"/>
      <c r="D122" s="419"/>
      <c r="E122" s="419"/>
      <c r="F122" s="419"/>
      <c r="G122" s="420"/>
      <c r="H122" s="419"/>
      <c r="I122" s="992"/>
      <c r="J122" s="419"/>
      <c r="K122" s="419"/>
      <c r="L122" s="419"/>
    </row>
    <row r="123" spans="1:12" s="18" customFormat="1" ht="12" customHeight="1" x14ac:dyDescent="0.2">
      <c r="A123" s="419"/>
      <c r="B123" s="426"/>
      <c r="C123" s="428"/>
      <c r="D123" s="419"/>
      <c r="E123" s="419"/>
      <c r="F123" s="419"/>
      <c r="G123" s="420"/>
      <c r="H123" s="419"/>
      <c r="I123" s="992"/>
      <c r="J123" s="419"/>
      <c r="K123" s="419"/>
      <c r="L123" s="419"/>
    </row>
    <row r="124" spans="1:12" s="18" customFormat="1" ht="39.75" customHeight="1" x14ac:dyDescent="0.2">
      <c r="A124" s="660" t="s">
        <v>5</v>
      </c>
      <c r="B124" s="660" t="s">
        <v>6</v>
      </c>
      <c r="C124" s="660" t="s">
        <v>7</v>
      </c>
      <c r="D124" s="660"/>
      <c r="E124" s="105" t="s">
        <v>751</v>
      </c>
      <c r="F124" s="680" t="s">
        <v>765</v>
      </c>
      <c r="G124" s="680"/>
      <c r="H124" s="448" t="s">
        <v>690</v>
      </c>
      <c r="I124" s="989" t="s">
        <v>12</v>
      </c>
      <c r="J124" s="661" t="s">
        <v>281</v>
      </c>
      <c r="K124" s="661" t="s">
        <v>13</v>
      </c>
      <c r="L124" s="661" t="s">
        <v>282</v>
      </c>
    </row>
    <row r="125" spans="1:12" s="18" customFormat="1" ht="12" customHeight="1" x14ac:dyDescent="0.2">
      <c r="A125" s="660"/>
      <c r="B125" s="660"/>
      <c r="C125" s="660"/>
      <c r="D125" s="660"/>
      <c r="E125" s="414" t="s">
        <v>659</v>
      </c>
      <c r="F125" s="680" t="s">
        <v>752</v>
      </c>
      <c r="G125" s="680"/>
      <c r="H125" s="448" t="s">
        <v>691</v>
      </c>
      <c r="I125" s="989" t="s">
        <v>280</v>
      </c>
      <c r="J125" s="661"/>
      <c r="K125" s="661"/>
      <c r="L125" s="661"/>
    </row>
    <row r="126" spans="1:12" s="18" customFormat="1" ht="24.95" customHeight="1" x14ac:dyDescent="0.2">
      <c r="A126" s="678"/>
      <c r="B126" s="115" t="s">
        <v>1394</v>
      </c>
      <c r="C126" s="662" t="s">
        <v>1401</v>
      </c>
      <c r="D126" s="662"/>
      <c r="E126" s="249">
        <v>150</v>
      </c>
      <c r="F126" s="679" t="s">
        <v>753</v>
      </c>
      <c r="G126" s="666"/>
      <c r="H126" s="249">
        <v>31</v>
      </c>
      <c r="I126" s="993">
        <f>'Конвертация цен'!H349</f>
        <v>60020</v>
      </c>
      <c r="J126" s="450">
        <f>I126-I126*Оглавление!$K$13</f>
        <v>60020</v>
      </c>
      <c r="K126" s="446"/>
      <c r="L126" s="450">
        <f>K126*J126</f>
        <v>0</v>
      </c>
    </row>
    <row r="127" spans="1:12" s="18" customFormat="1" ht="24.95" customHeight="1" x14ac:dyDescent="0.2">
      <c r="A127" s="678"/>
      <c r="B127" s="115" t="s">
        <v>1395</v>
      </c>
      <c r="C127" s="662" t="s">
        <v>1402</v>
      </c>
      <c r="D127" s="662"/>
      <c r="E127" s="249">
        <v>200</v>
      </c>
      <c r="F127" s="679" t="s">
        <v>754</v>
      </c>
      <c r="G127" s="666"/>
      <c r="H127" s="249">
        <v>39</v>
      </c>
      <c r="I127" s="993">
        <f>'Конвертация цен'!H350</f>
        <v>68720</v>
      </c>
      <c r="J127" s="450">
        <f>I127-I127*Оглавление!$K$13</f>
        <v>68720</v>
      </c>
      <c r="K127" s="446"/>
      <c r="L127" s="450">
        <f t="shared" ref="L127:L132" si="6">K127*J127</f>
        <v>0</v>
      </c>
    </row>
    <row r="128" spans="1:12" s="18" customFormat="1" ht="24.95" customHeight="1" x14ac:dyDescent="0.2">
      <c r="A128" s="678"/>
      <c r="B128" s="115" t="s">
        <v>1396</v>
      </c>
      <c r="C128" s="662" t="s">
        <v>1403</v>
      </c>
      <c r="D128" s="662"/>
      <c r="E128" s="249">
        <v>300</v>
      </c>
      <c r="F128" s="679" t="s">
        <v>755</v>
      </c>
      <c r="G128" s="666"/>
      <c r="H128" s="249">
        <v>52</v>
      </c>
      <c r="I128" s="993">
        <f>'Конвертация цен'!H351</f>
        <v>95700</v>
      </c>
      <c r="J128" s="450">
        <f>I128-I128*Оглавление!$K$13</f>
        <v>95700</v>
      </c>
      <c r="K128" s="446"/>
      <c r="L128" s="450">
        <f t="shared" si="6"/>
        <v>0</v>
      </c>
    </row>
    <row r="129" spans="1:12" s="18" customFormat="1" ht="24.95" customHeight="1" x14ac:dyDescent="0.2">
      <c r="A129" s="678"/>
      <c r="B129" s="115" t="s">
        <v>1397</v>
      </c>
      <c r="C129" s="662" t="s">
        <v>1404</v>
      </c>
      <c r="D129" s="662"/>
      <c r="E129" s="249">
        <v>400</v>
      </c>
      <c r="F129" s="679" t="s">
        <v>756</v>
      </c>
      <c r="G129" s="666"/>
      <c r="H129" s="249">
        <v>52</v>
      </c>
      <c r="I129" s="993">
        <f>'Конвертация цен'!H352</f>
        <v>110010</v>
      </c>
      <c r="J129" s="450">
        <f>I129-I129*Оглавление!$K$13</f>
        <v>110010</v>
      </c>
      <c r="K129" s="446"/>
      <c r="L129" s="450">
        <f t="shared" si="6"/>
        <v>0</v>
      </c>
    </row>
    <row r="130" spans="1:12" s="18" customFormat="1" ht="24.95" customHeight="1" x14ac:dyDescent="0.2">
      <c r="A130" s="678"/>
      <c r="B130" s="115" t="s">
        <v>1398</v>
      </c>
      <c r="C130" s="662" t="s">
        <v>1405</v>
      </c>
      <c r="D130" s="662"/>
      <c r="E130" s="249">
        <v>500</v>
      </c>
      <c r="F130" s="679" t="s">
        <v>757</v>
      </c>
      <c r="G130" s="666"/>
      <c r="H130" s="249">
        <v>78</v>
      </c>
      <c r="I130" s="993">
        <f>'Конвертация цен'!H353</f>
        <v>152360</v>
      </c>
      <c r="J130" s="450">
        <f>I130-I130*Оглавление!$K$13</f>
        <v>152360</v>
      </c>
      <c r="K130" s="446"/>
      <c r="L130" s="450">
        <f t="shared" si="6"/>
        <v>0</v>
      </c>
    </row>
    <row r="131" spans="1:12" s="18" customFormat="1" ht="24.95" customHeight="1" x14ac:dyDescent="0.2">
      <c r="A131" s="678"/>
      <c r="B131" s="115" t="s">
        <v>1399</v>
      </c>
      <c r="C131" s="662" t="s">
        <v>1406</v>
      </c>
      <c r="D131" s="662"/>
      <c r="E131" s="249">
        <v>800</v>
      </c>
      <c r="F131" s="679" t="s">
        <v>758</v>
      </c>
      <c r="G131" s="666"/>
      <c r="H131" s="249">
        <v>130</v>
      </c>
      <c r="I131" s="993">
        <f>'Конвертация цен'!H354</f>
        <v>247290</v>
      </c>
      <c r="J131" s="450">
        <f>I131-I131*Оглавление!$K$13</f>
        <v>247290</v>
      </c>
      <c r="K131" s="446"/>
      <c r="L131" s="450">
        <f t="shared" si="6"/>
        <v>0</v>
      </c>
    </row>
    <row r="132" spans="1:12" ht="24.95" customHeight="1" x14ac:dyDescent="0.25">
      <c r="A132" s="678"/>
      <c r="B132" s="115" t="s">
        <v>1400</v>
      </c>
      <c r="C132" s="662" t="s">
        <v>1407</v>
      </c>
      <c r="D132" s="662"/>
      <c r="E132" s="249">
        <v>1000</v>
      </c>
      <c r="F132" s="679" t="s">
        <v>759</v>
      </c>
      <c r="G132" s="666"/>
      <c r="H132" s="249">
        <v>143</v>
      </c>
      <c r="I132" s="993">
        <f>'Конвертация цен'!H355</f>
        <v>284680</v>
      </c>
      <c r="J132" s="450">
        <f>I132-I132*Оглавление!$K$13</f>
        <v>284680</v>
      </c>
      <c r="K132" s="446"/>
      <c r="L132" s="450">
        <f t="shared" si="6"/>
        <v>0</v>
      </c>
    </row>
    <row r="133" spans="1:12" ht="12" customHeight="1" x14ac:dyDescent="0.25">
      <c r="A133" s="426"/>
      <c r="B133" s="417"/>
      <c r="C133" s="418"/>
      <c r="D133" s="419"/>
      <c r="E133" s="419"/>
      <c r="F133" s="419"/>
      <c r="G133" s="420"/>
      <c r="H133" s="419"/>
      <c r="I133" s="992"/>
      <c r="J133" s="419"/>
      <c r="K133" s="419"/>
      <c r="L133" s="419"/>
    </row>
    <row r="134" spans="1:12" ht="12" customHeight="1" x14ac:dyDescent="0.25">
      <c r="A134" s="428" t="s">
        <v>742</v>
      </c>
      <c r="B134" s="417"/>
      <c r="C134" s="428"/>
      <c r="D134" s="419"/>
      <c r="E134" s="419"/>
      <c r="F134" s="419"/>
      <c r="G134" s="420"/>
      <c r="H134" s="419"/>
      <c r="I134" s="992"/>
      <c r="J134" s="419"/>
      <c r="K134" s="419"/>
      <c r="L134" s="419"/>
    </row>
    <row r="135" spans="1:12" ht="12" customHeight="1" x14ac:dyDescent="0.25">
      <c r="A135" s="419" t="s">
        <v>745</v>
      </c>
      <c r="B135" s="426"/>
      <c r="C135" s="428"/>
      <c r="D135" s="419"/>
      <c r="E135" s="419"/>
      <c r="F135" s="419"/>
      <c r="G135" s="420"/>
      <c r="H135" s="419"/>
      <c r="I135" s="992"/>
      <c r="J135" s="419"/>
      <c r="K135" s="419"/>
      <c r="L135" s="419"/>
    </row>
    <row r="136" spans="1:12" ht="12" customHeight="1" x14ac:dyDescent="0.25">
      <c r="A136" s="419" t="s">
        <v>744</v>
      </c>
      <c r="B136" s="426"/>
      <c r="C136" s="428"/>
      <c r="D136" s="419"/>
      <c r="E136" s="419"/>
      <c r="F136" s="419"/>
      <c r="G136" s="420"/>
      <c r="H136" s="419"/>
      <c r="I136" s="992"/>
      <c r="J136" s="419"/>
      <c r="K136" s="419"/>
      <c r="L136" s="419"/>
    </row>
    <row r="137" spans="1:12" ht="12" customHeight="1" x14ac:dyDescent="0.25">
      <c r="A137" s="419" t="s">
        <v>743</v>
      </c>
      <c r="B137" s="426"/>
      <c r="C137" s="428"/>
      <c r="D137" s="419"/>
      <c r="E137" s="419"/>
      <c r="F137" s="419"/>
      <c r="G137" s="420"/>
      <c r="H137" s="419"/>
      <c r="I137" s="992"/>
      <c r="J137" s="419"/>
      <c r="K137" s="419"/>
      <c r="L137" s="419"/>
    </row>
    <row r="138" spans="1:12" ht="12" customHeight="1" x14ac:dyDescent="0.25">
      <c r="A138" s="419" t="s">
        <v>766</v>
      </c>
      <c r="B138" s="426"/>
      <c r="C138" s="443"/>
      <c r="D138" s="419"/>
      <c r="E138" s="419"/>
      <c r="F138" s="419"/>
      <c r="G138" s="420"/>
      <c r="H138" s="419"/>
      <c r="I138" s="992"/>
      <c r="J138" s="419"/>
      <c r="K138" s="419"/>
      <c r="L138" s="419"/>
    </row>
    <row r="139" spans="1:12" ht="12" customHeight="1" x14ac:dyDescent="0.25">
      <c r="A139" s="419" t="s">
        <v>720</v>
      </c>
      <c r="B139" s="426"/>
      <c r="C139" s="443"/>
      <c r="D139" s="419"/>
      <c r="E139" s="419"/>
      <c r="F139" s="419"/>
      <c r="G139" s="420"/>
      <c r="H139" s="419"/>
      <c r="I139" s="992"/>
      <c r="J139" s="419"/>
      <c r="K139" s="419"/>
      <c r="L139" s="419"/>
    </row>
    <row r="140" spans="1:12" ht="12" customHeight="1" x14ac:dyDescent="0.25">
      <c r="A140" s="419" t="s">
        <v>767</v>
      </c>
      <c r="B140" s="426"/>
      <c r="C140" s="443"/>
      <c r="D140" s="419"/>
      <c r="E140" s="419"/>
      <c r="F140" s="419"/>
      <c r="G140" s="420"/>
      <c r="H140" s="419"/>
      <c r="I140" s="992"/>
      <c r="J140" s="419"/>
      <c r="K140" s="419"/>
      <c r="L140" s="419"/>
    </row>
    <row r="141" spans="1:12" ht="12" customHeight="1" x14ac:dyDescent="0.25">
      <c r="A141" s="421" t="s">
        <v>768</v>
      </c>
      <c r="B141" s="426"/>
      <c r="C141" s="428"/>
      <c r="D141" s="419"/>
      <c r="E141" s="419"/>
      <c r="F141" s="419"/>
      <c r="G141" s="420"/>
      <c r="H141" s="419"/>
      <c r="I141" s="992"/>
      <c r="J141" s="419"/>
      <c r="K141" s="419"/>
      <c r="L141" s="419"/>
    </row>
    <row r="142" spans="1:12" ht="12" customHeight="1" x14ac:dyDescent="0.25">
      <c r="A142" s="419"/>
      <c r="B142" s="426"/>
      <c r="C142" s="428"/>
      <c r="D142" s="419"/>
      <c r="E142" s="419"/>
      <c r="F142" s="419"/>
      <c r="G142" s="420"/>
      <c r="H142" s="419"/>
      <c r="I142" s="992"/>
      <c r="J142" s="419"/>
      <c r="K142" s="419"/>
      <c r="L142" s="419"/>
    </row>
    <row r="143" spans="1:12" ht="25.5" x14ac:dyDescent="0.25">
      <c r="A143" s="660" t="s">
        <v>5</v>
      </c>
      <c r="B143" s="660" t="s">
        <v>6</v>
      </c>
      <c r="C143" s="660" t="s">
        <v>7</v>
      </c>
      <c r="D143" s="660"/>
      <c r="E143" s="105" t="s">
        <v>751</v>
      </c>
      <c r="F143" s="680" t="s">
        <v>783</v>
      </c>
      <c r="G143" s="680"/>
      <c r="H143" s="448" t="s">
        <v>690</v>
      </c>
      <c r="I143" s="989" t="s">
        <v>12</v>
      </c>
      <c r="J143" s="661" t="s">
        <v>281</v>
      </c>
      <c r="K143" s="661" t="s">
        <v>13</v>
      </c>
      <c r="L143" s="661" t="s">
        <v>282</v>
      </c>
    </row>
    <row r="144" spans="1:12" ht="12" customHeight="1" x14ac:dyDescent="0.25">
      <c r="A144" s="660"/>
      <c r="B144" s="660"/>
      <c r="C144" s="660"/>
      <c r="D144" s="660"/>
      <c r="E144" s="414" t="s">
        <v>659</v>
      </c>
      <c r="F144" s="680" t="s">
        <v>752</v>
      </c>
      <c r="G144" s="680"/>
      <c r="H144" s="448" t="s">
        <v>691</v>
      </c>
      <c r="I144" s="989" t="s">
        <v>280</v>
      </c>
      <c r="J144" s="661"/>
      <c r="K144" s="661"/>
      <c r="L144" s="661"/>
    </row>
    <row r="145" spans="1:12" ht="70.5" customHeight="1" x14ac:dyDescent="0.25">
      <c r="A145" s="454"/>
      <c r="B145" s="115" t="s">
        <v>1408</v>
      </c>
      <c r="C145" s="662" t="s">
        <v>1409</v>
      </c>
      <c r="D145" s="662"/>
      <c r="E145" s="249">
        <v>100</v>
      </c>
      <c r="F145" s="679" t="s">
        <v>769</v>
      </c>
      <c r="G145" s="666"/>
      <c r="H145" s="439">
        <v>36.5</v>
      </c>
      <c r="I145" s="993">
        <f>'Конвертация цен'!H356</f>
        <v>62780</v>
      </c>
      <c r="J145" s="450">
        <f>I145-I145*Оглавление!$K$13</f>
        <v>62780</v>
      </c>
      <c r="K145" s="446"/>
      <c r="L145" s="450">
        <f>K145*J145</f>
        <v>0</v>
      </c>
    </row>
    <row r="146" spans="1:12" ht="12" customHeight="1" x14ac:dyDescent="0.25">
      <c r="A146" s="426"/>
      <c r="B146" s="417"/>
      <c r="C146" s="418"/>
      <c r="D146" s="419"/>
      <c r="E146" s="419"/>
      <c r="F146" s="419"/>
      <c r="G146" s="420"/>
      <c r="H146" s="419"/>
      <c r="I146" s="992"/>
      <c r="J146" s="419"/>
      <c r="K146" s="419"/>
      <c r="L146" s="419"/>
    </row>
    <row r="147" spans="1:12" ht="12" customHeight="1" x14ac:dyDescent="0.25">
      <c r="A147" s="428" t="s">
        <v>770</v>
      </c>
      <c r="B147" s="417"/>
      <c r="C147" s="419"/>
      <c r="D147" s="419"/>
      <c r="E147" s="419"/>
      <c r="F147" s="419"/>
      <c r="G147" s="420"/>
      <c r="H147" s="419"/>
      <c r="I147" s="992"/>
      <c r="J147" s="419"/>
      <c r="K147" s="419"/>
      <c r="L147" s="419"/>
    </row>
    <row r="148" spans="1:12" ht="12" customHeight="1" x14ac:dyDescent="0.25">
      <c r="A148" s="419" t="s">
        <v>771</v>
      </c>
      <c r="B148" s="426"/>
      <c r="C148" s="419"/>
      <c r="D148" s="419"/>
      <c r="E148" s="419"/>
      <c r="F148" s="419"/>
      <c r="G148" s="420"/>
      <c r="H148" s="419"/>
      <c r="I148" s="992"/>
      <c r="J148" s="419"/>
      <c r="K148" s="419"/>
      <c r="L148" s="419"/>
    </row>
    <row r="149" spans="1:12" ht="12" customHeight="1" x14ac:dyDescent="0.25">
      <c r="A149" s="419" t="s">
        <v>772</v>
      </c>
      <c r="B149" s="426"/>
      <c r="C149" s="419"/>
      <c r="D149" s="419"/>
      <c r="E149" s="419"/>
      <c r="F149" s="419"/>
      <c r="G149" s="420"/>
      <c r="H149" s="419"/>
      <c r="I149" s="992"/>
      <c r="J149" s="419"/>
      <c r="K149" s="419"/>
      <c r="L149" s="419"/>
    </row>
    <row r="150" spans="1:12" ht="12" customHeight="1" x14ac:dyDescent="0.25">
      <c r="A150" s="419" t="s">
        <v>773</v>
      </c>
      <c r="B150" s="426"/>
      <c r="C150" s="419"/>
      <c r="D150" s="419"/>
      <c r="E150" s="419"/>
      <c r="F150" s="419"/>
      <c r="G150" s="420"/>
      <c r="H150" s="419"/>
      <c r="I150" s="992"/>
      <c r="J150" s="419"/>
      <c r="K150" s="419"/>
      <c r="L150" s="419"/>
    </row>
    <row r="151" spans="1:12" ht="12" customHeight="1" x14ac:dyDescent="0.25">
      <c r="A151" s="419" t="s">
        <v>774</v>
      </c>
      <c r="B151" s="426"/>
      <c r="C151" s="419"/>
      <c r="D151" s="419"/>
      <c r="E151" s="419"/>
      <c r="F151" s="419"/>
      <c r="G151" s="420"/>
      <c r="H151" s="419"/>
      <c r="I151" s="992"/>
      <c r="J151" s="419"/>
      <c r="K151" s="419"/>
      <c r="L151" s="419"/>
    </row>
    <row r="152" spans="1:12" ht="12" customHeight="1" x14ac:dyDescent="0.25">
      <c r="A152" s="419" t="s">
        <v>775</v>
      </c>
      <c r="B152" s="426"/>
      <c r="C152" s="419"/>
      <c r="D152" s="419"/>
      <c r="E152" s="419"/>
      <c r="F152" s="419"/>
      <c r="G152" s="420"/>
      <c r="H152" s="419"/>
      <c r="I152" s="992"/>
      <c r="J152" s="419"/>
      <c r="K152" s="419"/>
      <c r="L152" s="419"/>
    </row>
    <row r="153" spans="1:12" ht="12" customHeight="1" x14ac:dyDescent="0.25">
      <c r="A153" s="421" t="s">
        <v>776</v>
      </c>
      <c r="B153" s="426"/>
      <c r="C153" s="419"/>
      <c r="D153" s="419"/>
      <c r="E153" s="419"/>
      <c r="F153" s="419"/>
      <c r="G153" s="420"/>
      <c r="H153" s="419"/>
      <c r="I153" s="992"/>
      <c r="J153" s="419"/>
      <c r="K153" s="419"/>
      <c r="L153" s="419"/>
    </row>
    <row r="154" spans="1:12" ht="12" customHeight="1" x14ac:dyDescent="0.25">
      <c r="A154" s="419"/>
      <c r="B154" s="426"/>
      <c r="C154" s="428"/>
      <c r="D154" s="419"/>
      <c r="E154" s="419"/>
      <c r="F154" s="419"/>
      <c r="G154" s="420"/>
      <c r="H154" s="419"/>
      <c r="I154" s="992"/>
      <c r="J154" s="419"/>
      <c r="K154" s="419"/>
      <c r="L154" s="419"/>
    </row>
    <row r="155" spans="1:12" ht="39.75" customHeight="1" x14ac:dyDescent="0.25">
      <c r="A155" s="660" t="s">
        <v>5</v>
      </c>
      <c r="B155" s="660" t="s">
        <v>6</v>
      </c>
      <c r="C155" s="660" t="s">
        <v>7</v>
      </c>
      <c r="D155" s="660"/>
      <c r="E155" s="105" t="s">
        <v>751</v>
      </c>
      <c r="F155" s="680" t="s">
        <v>765</v>
      </c>
      <c r="G155" s="680"/>
      <c r="H155" s="448" t="s">
        <v>690</v>
      </c>
      <c r="I155" s="989" t="s">
        <v>12</v>
      </c>
      <c r="J155" s="661" t="s">
        <v>281</v>
      </c>
      <c r="K155" s="661" t="s">
        <v>13</v>
      </c>
      <c r="L155" s="661" t="s">
        <v>282</v>
      </c>
    </row>
    <row r="156" spans="1:12" ht="12" customHeight="1" x14ac:dyDescent="0.25">
      <c r="A156" s="660"/>
      <c r="B156" s="660"/>
      <c r="C156" s="660"/>
      <c r="D156" s="660"/>
      <c r="E156" s="414" t="s">
        <v>659</v>
      </c>
      <c r="F156" s="680" t="s">
        <v>752</v>
      </c>
      <c r="G156" s="680"/>
      <c r="H156" s="448" t="s">
        <v>691</v>
      </c>
      <c r="I156" s="989" t="s">
        <v>280</v>
      </c>
      <c r="J156" s="661"/>
      <c r="K156" s="661"/>
      <c r="L156" s="661"/>
    </row>
    <row r="157" spans="1:12" ht="30" customHeight="1" x14ac:dyDescent="0.25">
      <c r="A157" s="678"/>
      <c r="B157" s="115" t="s">
        <v>1410</v>
      </c>
      <c r="C157" s="662" t="s">
        <v>1416</v>
      </c>
      <c r="D157" s="662"/>
      <c r="E157" s="249">
        <v>500</v>
      </c>
      <c r="F157" s="679" t="s">
        <v>757</v>
      </c>
      <c r="G157" s="666"/>
      <c r="H157" s="249">
        <v>102</v>
      </c>
      <c r="I157" s="993">
        <f>'Конвертация цен'!H357</f>
        <v>69290</v>
      </c>
      <c r="J157" s="450">
        <f>I157-I157*Оглавление!$K$13</f>
        <v>69290</v>
      </c>
      <c r="K157" s="446"/>
      <c r="L157" s="450">
        <f>K157*J157</f>
        <v>0</v>
      </c>
    </row>
    <row r="158" spans="1:12" ht="30" customHeight="1" x14ac:dyDescent="0.25">
      <c r="A158" s="678"/>
      <c r="B158" s="115" t="s">
        <v>1411</v>
      </c>
      <c r="C158" s="662" t="s">
        <v>1417</v>
      </c>
      <c r="D158" s="662"/>
      <c r="E158" s="249">
        <v>800</v>
      </c>
      <c r="F158" s="679" t="s">
        <v>758</v>
      </c>
      <c r="G158" s="666"/>
      <c r="H158" s="249">
        <v>173</v>
      </c>
      <c r="I158" s="993">
        <f>'Конвертация цен'!H358</f>
        <v>89130</v>
      </c>
      <c r="J158" s="450">
        <f>I158-I158*Оглавление!$K$13</f>
        <v>89130</v>
      </c>
      <c r="K158" s="446"/>
      <c r="L158" s="450">
        <f t="shared" ref="L158:L162" si="7">K158*J158</f>
        <v>0</v>
      </c>
    </row>
    <row r="159" spans="1:12" ht="30" customHeight="1" x14ac:dyDescent="0.25">
      <c r="A159" s="678"/>
      <c r="B159" s="115" t="s">
        <v>1412</v>
      </c>
      <c r="C159" s="662" t="s">
        <v>1418</v>
      </c>
      <c r="D159" s="662"/>
      <c r="E159" s="249">
        <v>1000</v>
      </c>
      <c r="F159" s="679" t="s">
        <v>759</v>
      </c>
      <c r="G159" s="666"/>
      <c r="H159" s="249">
        <v>200</v>
      </c>
      <c r="I159" s="993">
        <f>'Конвертация цен'!H359</f>
        <v>101050</v>
      </c>
      <c r="J159" s="450">
        <f>I159-I159*Оглавление!$K$13</f>
        <v>101050</v>
      </c>
      <c r="K159" s="446"/>
      <c r="L159" s="450">
        <f t="shared" si="7"/>
        <v>0</v>
      </c>
    </row>
    <row r="160" spans="1:12" ht="30" customHeight="1" x14ac:dyDescent="0.25">
      <c r="A160" s="678"/>
      <c r="B160" s="115" t="s">
        <v>1413</v>
      </c>
      <c r="C160" s="662" t="s">
        <v>1419</v>
      </c>
      <c r="D160" s="662"/>
      <c r="E160" s="249">
        <v>500</v>
      </c>
      <c r="F160" s="679" t="s">
        <v>757</v>
      </c>
      <c r="G160" s="666"/>
      <c r="H160" s="249">
        <v>102</v>
      </c>
      <c r="I160" s="993">
        <f>'Конвертация цен'!H360</f>
        <v>70660</v>
      </c>
      <c r="J160" s="450">
        <f>I160-I160*Оглавление!$K$13</f>
        <v>70660</v>
      </c>
      <c r="K160" s="446"/>
      <c r="L160" s="450">
        <f t="shared" si="7"/>
        <v>0</v>
      </c>
    </row>
    <row r="161" spans="1:12" ht="30" customHeight="1" x14ac:dyDescent="0.25">
      <c r="A161" s="678"/>
      <c r="B161" s="115" t="s">
        <v>1414</v>
      </c>
      <c r="C161" s="662" t="s">
        <v>1420</v>
      </c>
      <c r="D161" s="662"/>
      <c r="E161" s="249">
        <v>800</v>
      </c>
      <c r="F161" s="679" t="s">
        <v>758</v>
      </c>
      <c r="G161" s="666"/>
      <c r="H161" s="249">
        <v>173</v>
      </c>
      <c r="I161" s="993">
        <f>'Конвертация цен'!H361</f>
        <v>91210</v>
      </c>
      <c r="J161" s="450">
        <f>I161-I161*Оглавление!$K$13</f>
        <v>91210</v>
      </c>
      <c r="K161" s="446"/>
      <c r="L161" s="450">
        <f t="shared" si="7"/>
        <v>0</v>
      </c>
    </row>
    <row r="162" spans="1:12" ht="30" customHeight="1" x14ac:dyDescent="0.25">
      <c r="A162" s="678"/>
      <c r="B162" s="115" t="s">
        <v>1415</v>
      </c>
      <c r="C162" s="662" t="s">
        <v>1421</v>
      </c>
      <c r="D162" s="662"/>
      <c r="E162" s="249">
        <v>1000</v>
      </c>
      <c r="F162" s="679" t="s">
        <v>759</v>
      </c>
      <c r="G162" s="666"/>
      <c r="H162" s="249">
        <v>200</v>
      </c>
      <c r="I162" s="993">
        <f>'Конвертация цен'!H362</f>
        <v>103010</v>
      </c>
      <c r="J162" s="450">
        <f>I162-I162*Оглавление!$K$13</f>
        <v>103010</v>
      </c>
      <c r="K162" s="446"/>
      <c r="L162" s="450">
        <f t="shared" si="7"/>
        <v>0</v>
      </c>
    </row>
    <row r="163" spans="1:12" ht="12" customHeight="1" x14ac:dyDescent="0.25">
      <c r="A163" s="426"/>
      <c r="B163" s="417"/>
      <c r="C163" s="418"/>
      <c r="D163" s="419"/>
      <c r="E163" s="419"/>
      <c r="F163" s="419"/>
      <c r="G163" s="420"/>
      <c r="H163" s="419"/>
      <c r="I163" s="992"/>
      <c r="J163" s="419"/>
      <c r="K163" s="419"/>
      <c r="L163" s="419"/>
    </row>
    <row r="164" spans="1:12" ht="12" customHeight="1" x14ac:dyDescent="0.25">
      <c r="A164" s="428" t="s">
        <v>781</v>
      </c>
      <c r="B164" s="417"/>
      <c r="C164" s="419"/>
      <c r="D164" s="419"/>
      <c r="E164" s="419"/>
      <c r="F164" s="419"/>
      <c r="G164" s="420"/>
      <c r="H164" s="419"/>
      <c r="I164" s="992"/>
      <c r="J164" s="419"/>
      <c r="K164" s="419"/>
      <c r="L164" s="419"/>
    </row>
    <row r="165" spans="1:12" ht="12" customHeight="1" x14ac:dyDescent="0.25">
      <c r="A165" s="419"/>
      <c r="B165" s="426"/>
      <c r="C165" s="428"/>
      <c r="D165" s="419"/>
      <c r="E165" s="419"/>
      <c r="F165" s="419"/>
      <c r="G165" s="420"/>
      <c r="H165" s="419"/>
      <c r="I165" s="992"/>
      <c r="J165" s="419"/>
      <c r="K165" s="419"/>
      <c r="L165" s="419"/>
    </row>
    <row r="166" spans="1:12" ht="25.5" customHeight="1" x14ac:dyDescent="0.25">
      <c r="A166" s="660" t="s">
        <v>5</v>
      </c>
      <c r="B166" s="660" t="s">
        <v>6</v>
      </c>
      <c r="C166" s="660" t="s">
        <v>7</v>
      </c>
      <c r="D166" s="660"/>
      <c r="E166" s="105" t="s">
        <v>89</v>
      </c>
      <c r="F166" s="680" t="s">
        <v>777</v>
      </c>
      <c r="G166" s="105" t="s">
        <v>778</v>
      </c>
      <c r="H166" s="448" t="s">
        <v>690</v>
      </c>
      <c r="I166" s="989" t="s">
        <v>12</v>
      </c>
      <c r="J166" s="661" t="s">
        <v>281</v>
      </c>
      <c r="K166" s="661" t="s">
        <v>13</v>
      </c>
      <c r="L166" s="661" t="s">
        <v>282</v>
      </c>
    </row>
    <row r="167" spans="1:12" ht="12" customHeight="1" x14ac:dyDescent="0.25">
      <c r="A167" s="660"/>
      <c r="B167" s="660"/>
      <c r="C167" s="660"/>
      <c r="D167" s="660"/>
      <c r="E167" s="414" t="s">
        <v>95</v>
      </c>
      <c r="F167" s="680"/>
      <c r="G167" s="414" t="s">
        <v>95</v>
      </c>
      <c r="H167" s="448" t="s">
        <v>691</v>
      </c>
      <c r="I167" s="989" t="s">
        <v>280</v>
      </c>
      <c r="J167" s="661"/>
      <c r="K167" s="661"/>
      <c r="L167" s="661"/>
    </row>
    <row r="168" spans="1:12" ht="39.950000000000003" customHeight="1" x14ac:dyDescent="0.25">
      <c r="A168" s="664"/>
      <c r="B168" s="115" t="s">
        <v>1464</v>
      </c>
      <c r="C168" s="662" t="s">
        <v>1466</v>
      </c>
      <c r="D168" s="662"/>
      <c r="E168" s="451">
        <v>45</v>
      </c>
      <c r="F168" s="452" t="s">
        <v>1468</v>
      </c>
      <c r="G168" s="451">
        <v>285</v>
      </c>
      <c r="H168" s="453">
        <v>1.1000000000000001</v>
      </c>
      <c r="I168" s="993">
        <f>'Конвертация цен'!H363</f>
        <v>4290</v>
      </c>
      <c r="J168" s="450">
        <f>I168-I168*Оглавление!$K$13</f>
        <v>4290</v>
      </c>
      <c r="K168" s="446">
        <v>0</v>
      </c>
      <c r="L168" s="450">
        <f t="shared" ref="L168:L169" si="8">K168*J168</f>
        <v>0</v>
      </c>
    </row>
    <row r="169" spans="1:12" ht="39.950000000000003" customHeight="1" x14ac:dyDescent="0.25">
      <c r="A169" s="664"/>
      <c r="B169" s="115" t="s">
        <v>1465</v>
      </c>
      <c r="C169" s="662" t="s">
        <v>1467</v>
      </c>
      <c r="D169" s="662"/>
      <c r="E169" s="451">
        <v>45</v>
      </c>
      <c r="F169" s="452" t="s">
        <v>1469</v>
      </c>
      <c r="G169" s="451">
        <v>285</v>
      </c>
      <c r="H169" s="453">
        <v>1</v>
      </c>
      <c r="I169" s="993">
        <f>'Конвертация цен'!H364</f>
        <v>3780</v>
      </c>
      <c r="J169" s="450">
        <f>I169-I169*Оглавление!$K$13</f>
        <v>3780</v>
      </c>
      <c r="K169" s="446">
        <v>0</v>
      </c>
      <c r="L169" s="450">
        <f t="shared" si="8"/>
        <v>0</v>
      </c>
    </row>
    <row r="170" spans="1:12" ht="24.95" customHeight="1" x14ac:dyDescent="0.25">
      <c r="A170" s="664"/>
      <c r="B170" s="115" t="s">
        <v>1422</v>
      </c>
      <c r="C170" s="662" t="s">
        <v>1424</v>
      </c>
      <c r="D170" s="662"/>
      <c r="E170" s="451">
        <v>21</v>
      </c>
      <c r="F170" s="451" t="s">
        <v>779</v>
      </c>
      <c r="G170" s="451">
        <v>400</v>
      </c>
      <c r="H170" s="453">
        <v>0.3</v>
      </c>
      <c r="I170" s="993">
        <f>'Конвертация цен'!H365</f>
        <v>880</v>
      </c>
      <c r="J170" s="450">
        <f>I170-I170*Оглавление!$K$13</f>
        <v>880</v>
      </c>
      <c r="K170" s="446">
        <v>0</v>
      </c>
      <c r="L170" s="450">
        <f>K170*J170</f>
        <v>0</v>
      </c>
    </row>
    <row r="171" spans="1:12" ht="24.95" customHeight="1" x14ac:dyDescent="0.25">
      <c r="A171" s="664"/>
      <c r="B171" s="115" t="s">
        <v>1423</v>
      </c>
      <c r="C171" s="662" t="s">
        <v>1425</v>
      </c>
      <c r="D171" s="662"/>
      <c r="E171" s="451">
        <v>21</v>
      </c>
      <c r="F171" s="451" t="s">
        <v>780</v>
      </c>
      <c r="G171" s="451">
        <v>450</v>
      </c>
      <c r="H171" s="453">
        <v>0.34</v>
      </c>
      <c r="I171" s="993">
        <f>'Конвертация цен'!H366</f>
        <v>930</v>
      </c>
      <c r="J171" s="450">
        <f>I171-I171*Оглавление!$K$13</f>
        <v>930</v>
      </c>
      <c r="K171" s="446">
        <v>0</v>
      </c>
      <c r="L171" s="450">
        <f>K171*J171</f>
        <v>0</v>
      </c>
    </row>
  </sheetData>
  <protectedRanges>
    <protectedRange sqref="L44:L45 L100:L101 L124:L125 L143:L144 L155:L156 L166:L167 L19:L20 L85:L86" name="区域1_4_2_2_2_1"/>
    <protectedRange password="CE2A" sqref="L44:L45 L100:L101 L124:L125 L143:L144 L155:L156 L166:L167 L19:L20 L85:L86" name="区域1_1_5_2_2_2_1"/>
    <protectedRange sqref="E45 E101 E125 E144 E156 E167:E169 E20 E86" name="区域1_2_2_1_2_1"/>
    <protectedRange password="CE2A" sqref="E45 E101 E125 E144 E156 E167:E169 E20 E86" name="区域1_1_2_2_1_2_1"/>
    <protectedRange sqref="H45 H101 H125 H144 H156 H167:H169 H20 H86" name="区域1_3_2_1_2_1"/>
    <protectedRange password="CE2A" sqref="H45 H101 H125 H144 H156 H167:H169 H20 H86" name="区域1_1_4_2_1_2_1"/>
    <protectedRange sqref="I44:I45 K44:K45 I100:I101 K100:K101 I124:I125 K124:K125 I143:I144 K143:K144 I155:I156 K155:K156 I166:I167 K166:K167 I19:I20 K19:K20 I85:I86 K85:K86" name="区域1_4_2_1_1_2_1"/>
    <protectedRange password="CE2A" sqref="I44:I45 K44:K45 I100:I101 K100:K101 I124:I125 K124:K125 I143:I144 K143:K144 I155:I156 K155:K156 I166:I167 K166:K167 I19:I20 K19:K20 I85:I86 K85:K86" name="区域1_1_5_2_1_1_2_1"/>
    <protectedRange sqref="C44 B44:B45 C45:D45 C100 B100:B101 C101:D101 C124 B124:B125 C125:D125 C143 B143:B144 C144:D144 C155 B155:B156 C156:D156 C166 B166:B169 C167:D169 C19 B19:B20 C20:D20 C85 B85:B86 C86:D86" name="区域1_7_2_1_2_1"/>
    <protectedRange password="CE2A" sqref="C44 B44:B45 C45:D45 C100 B100:B101 C101:D101 C124 B124:B125 C125:D125 C143 B143:B144 C144:D144 C155 B155:B156 C156:D156 C166 B166:B169 C167:D169 C19 B19:B20 C20:D20 C85 B85:B86 C86:D86" name="区域1_1_6_2_1_2_1"/>
    <protectedRange sqref="J21:J30 J46:J72 J87:J88 J102:J112 J126:J132 J145 J157:J162 J168:J171" name="区域1_69_2_4_2"/>
    <protectedRange password="CE2A" sqref="J21:J30 J46:J72 J87:J88 J102:J112 J126:J132 J145 J157:J162 J168:J171" name="区域1_1_17_2_4_2"/>
    <protectedRange sqref="K126:L132 K145:L145 K157:L162 K46:L72 K102:L112 K21:L28 K29 L29:L30 K87:L88" name="区域1_69_2_4_1_1"/>
    <protectedRange password="CE2A" sqref="K126:L132 K145:L145 K157:L162 K46:L72 K102:L112 K21:L28 K29 L29:L30 K87:L88" name="区域1_1_17_2_4_1_1"/>
  </protectedRanges>
  <mergeCells count="177">
    <mergeCell ref="L166:L167"/>
    <mergeCell ref="A168:A169"/>
    <mergeCell ref="C168:D168"/>
    <mergeCell ref="C169:D169"/>
    <mergeCell ref="A170:A171"/>
    <mergeCell ref="C170:D170"/>
    <mergeCell ref="C171:D171"/>
    <mergeCell ref="A166:A167"/>
    <mergeCell ref="B166:B167"/>
    <mergeCell ref="C166:D167"/>
    <mergeCell ref="F166:F167"/>
    <mergeCell ref="J166:J167"/>
    <mergeCell ref="K166:K167"/>
    <mergeCell ref="A160:A162"/>
    <mergeCell ref="C160:D160"/>
    <mergeCell ref="F160:G160"/>
    <mergeCell ref="C161:D161"/>
    <mergeCell ref="F161:G161"/>
    <mergeCell ref="C162:D162"/>
    <mergeCell ref="F162:G162"/>
    <mergeCell ref="L155:L156"/>
    <mergeCell ref="F156:G156"/>
    <mergeCell ref="A157:A159"/>
    <mergeCell ref="C157:D157"/>
    <mergeCell ref="F157:G157"/>
    <mergeCell ref="C158:D158"/>
    <mergeCell ref="F158:G158"/>
    <mergeCell ref="C159:D159"/>
    <mergeCell ref="F159:G159"/>
    <mergeCell ref="L143:L144"/>
    <mergeCell ref="F144:G144"/>
    <mergeCell ref="C145:D145"/>
    <mergeCell ref="F145:G145"/>
    <mergeCell ref="A155:A156"/>
    <mergeCell ref="B155:B156"/>
    <mergeCell ref="C155:D156"/>
    <mergeCell ref="F155:G155"/>
    <mergeCell ref="J155:J156"/>
    <mergeCell ref="K155:K156"/>
    <mergeCell ref="A143:A144"/>
    <mergeCell ref="B143:B144"/>
    <mergeCell ref="C143:D144"/>
    <mergeCell ref="F143:G143"/>
    <mergeCell ref="J143:J144"/>
    <mergeCell ref="K143:K144"/>
    <mergeCell ref="L124:L125"/>
    <mergeCell ref="F125:G125"/>
    <mergeCell ref="J124:J125"/>
    <mergeCell ref="K124:K125"/>
    <mergeCell ref="A126:A132"/>
    <mergeCell ref="C126:D126"/>
    <mergeCell ref="F126:G126"/>
    <mergeCell ref="C127:D127"/>
    <mergeCell ref="C130:D130"/>
    <mergeCell ref="F130:G130"/>
    <mergeCell ref="C131:D131"/>
    <mergeCell ref="F131:G131"/>
    <mergeCell ref="C132:D132"/>
    <mergeCell ref="F132:G132"/>
    <mergeCell ref="C110:D110"/>
    <mergeCell ref="F127:G127"/>
    <mergeCell ref="C128:D128"/>
    <mergeCell ref="F128:G128"/>
    <mergeCell ref="C129:D129"/>
    <mergeCell ref="A111:A112"/>
    <mergeCell ref="C111:D111"/>
    <mergeCell ref="C112:D112"/>
    <mergeCell ref="A124:A125"/>
    <mergeCell ref="B124:B125"/>
    <mergeCell ref="C124:D125"/>
    <mergeCell ref="F124:G124"/>
    <mergeCell ref="F129:G129"/>
    <mergeCell ref="J100:J101"/>
    <mergeCell ref="K100:K101"/>
    <mergeCell ref="L100:L101"/>
    <mergeCell ref="A102:A109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A87:A88"/>
    <mergeCell ref="C87:D87"/>
    <mergeCell ref="C88:D88"/>
    <mergeCell ref="A100:A101"/>
    <mergeCell ref="B100:B101"/>
    <mergeCell ref="C100:D101"/>
    <mergeCell ref="A85:A86"/>
    <mergeCell ref="B85:B86"/>
    <mergeCell ref="C85:D86"/>
    <mergeCell ref="J85:J86"/>
    <mergeCell ref="K85:K86"/>
    <mergeCell ref="L85:L86"/>
    <mergeCell ref="A67:A72"/>
    <mergeCell ref="C67:D67"/>
    <mergeCell ref="C68:D68"/>
    <mergeCell ref="C69:D69"/>
    <mergeCell ref="C70:D70"/>
    <mergeCell ref="C71:D71"/>
    <mergeCell ref="C72:D72"/>
    <mergeCell ref="A61:A66"/>
    <mergeCell ref="C61:D61"/>
    <mergeCell ref="C62:D62"/>
    <mergeCell ref="C63:D63"/>
    <mergeCell ref="C64:D64"/>
    <mergeCell ref="C65:D65"/>
    <mergeCell ref="C66:D66"/>
    <mergeCell ref="G57:G60"/>
    <mergeCell ref="H57:H60"/>
    <mergeCell ref="A57:A60"/>
    <mergeCell ref="B57:B60"/>
    <mergeCell ref="C57:D60"/>
    <mergeCell ref="E57:E60"/>
    <mergeCell ref="F57:F60"/>
    <mergeCell ref="F55:F56"/>
    <mergeCell ref="G55:G56"/>
    <mergeCell ref="I57:I60"/>
    <mergeCell ref="J57:J60"/>
    <mergeCell ref="K57:K60"/>
    <mergeCell ref="L57:L60"/>
    <mergeCell ref="H55:H56"/>
    <mergeCell ref="I55:I56"/>
    <mergeCell ref="J55:J56"/>
    <mergeCell ref="K55:K56"/>
    <mergeCell ref="L55:L56"/>
    <mergeCell ref="A53:A56"/>
    <mergeCell ref="B53:B54"/>
    <mergeCell ref="C53:D54"/>
    <mergeCell ref="E53:E54"/>
    <mergeCell ref="F53:F54"/>
    <mergeCell ref="G53:G54"/>
    <mergeCell ref="K44:K45"/>
    <mergeCell ref="L44:L45"/>
    <mergeCell ref="A46:A52"/>
    <mergeCell ref="C46:D46"/>
    <mergeCell ref="C47:D47"/>
    <mergeCell ref="C48:D48"/>
    <mergeCell ref="C49:D49"/>
    <mergeCell ref="C50:D50"/>
    <mergeCell ref="C51:D51"/>
    <mergeCell ref="C52:D52"/>
    <mergeCell ref="H53:H54"/>
    <mergeCell ref="I53:I54"/>
    <mergeCell ref="J53:J54"/>
    <mergeCell ref="K53:K54"/>
    <mergeCell ref="L53:L54"/>
    <mergeCell ref="B55:B56"/>
    <mergeCell ref="C55:D56"/>
    <mergeCell ref="E55:E56"/>
    <mergeCell ref="C29:D29"/>
    <mergeCell ref="C30:D30"/>
    <mergeCell ref="A44:A45"/>
    <mergeCell ref="B44:B45"/>
    <mergeCell ref="C44:D45"/>
    <mergeCell ref="J44:J45"/>
    <mergeCell ref="A21:A24"/>
    <mergeCell ref="C21:D21"/>
    <mergeCell ref="C22:D22"/>
    <mergeCell ref="C23:D23"/>
    <mergeCell ref="C24:D24"/>
    <mergeCell ref="A25:A30"/>
    <mergeCell ref="C25:D25"/>
    <mergeCell ref="C26:D26"/>
    <mergeCell ref="C27:D27"/>
    <mergeCell ref="C28:D28"/>
    <mergeCell ref="A4:I4"/>
    <mergeCell ref="A5:H5"/>
    <mergeCell ref="K18:L18"/>
    <mergeCell ref="A19:A20"/>
    <mergeCell ref="B19:B20"/>
    <mergeCell ref="C19:D20"/>
    <mergeCell ref="J19:J20"/>
    <mergeCell ref="K19:K20"/>
    <mergeCell ref="L19:L2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10E63-F1A2-4A44-8713-CC832A678470}">
  <sheetPr codeName="Лист2">
    <tabColor rgb="FFFFFF00"/>
    <pageSetUpPr fitToPage="1"/>
  </sheetPr>
  <dimension ref="A1:L71"/>
  <sheetViews>
    <sheetView view="pageBreakPreview" zoomScaleNormal="100" zoomScaleSheetLayoutView="100" workbookViewId="0">
      <selection activeCell="I18" sqref="I18"/>
    </sheetView>
  </sheetViews>
  <sheetFormatPr defaultColWidth="9.140625" defaultRowHeight="15" x14ac:dyDescent="0.25"/>
  <cols>
    <col min="1" max="1" width="16.7109375" style="8" customWidth="1"/>
    <col min="2" max="2" width="23" style="8" customWidth="1"/>
    <col min="3" max="3" width="22.42578125" style="8" customWidth="1"/>
    <col min="4" max="4" width="18.5703125" style="37" customWidth="1"/>
    <col min="5" max="5" width="14.42578125" style="8" customWidth="1"/>
    <col min="6" max="6" width="9" style="8" customWidth="1"/>
    <col min="7" max="7" width="9.7109375" style="18" customWidth="1"/>
    <col min="8" max="8" width="8.7109375" style="25" customWidth="1"/>
    <col min="9" max="9" width="11.5703125" style="36" customWidth="1"/>
    <col min="10" max="13" width="9.140625" style="8"/>
    <col min="14" max="14" width="11.140625" style="8" bestFit="1" customWidth="1"/>
    <col min="15" max="16384" width="9.140625" style="8"/>
  </cols>
  <sheetData>
    <row r="1" spans="1:12" ht="18.75" x14ac:dyDescent="0.3">
      <c r="A1" s="2"/>
      <c r="B1" s="3"/>
      <c r="C1" s="3"/>
      <c r="D1" s="3"/>
      <c r="E1" s="4"/>
      <c r="F1" s="4"/>
      <c r="G1" s="5"/>
      <c r="H1" s="6"/>
      <c r="I1" s="7"/>
      <c r="J1" s="2"/>
      <c r="K1" s="2"/>
    </row>
    <row r="2" spans="1:12" ht="38.25" customHeight="1" x14ac:dyDescent="0.3">
      <c r="A2" s="2"/>
      <c r="B2" s="3"/>
      <c r="C2" s="9"/>
      <c r="D2" s="9"/>
      <c r="E2" s="9"/>
      <c r="F2" s="10"/>
      <c r="G2" s="11"/>
      <c r="H2" s="12"/>
      <c r="I2" s="7"/>
      <c r="J2" s="2"/>
      <c r="K2" s="2"/>
    </row>
    <row r="3" spans="1:12" ht="18.75" x14ac:dyDescent="0.3">
      <c r="A3" s="2"/>
      <c r="B3" s="4"/>
      <c r="C3" s="4"/>
      <c r="D3" s="4"/>
      <c r="E3" s="4"/>
      <c r="F3" s="4"/>
      <c r="G3" s="13"/>
      <c r="H3" s="12"/>
      <c r="I3" s="7"/>
      <c r="J3" s="2"/>
      <c r="K3" s="2"/>
    </row>
    <row r="4" spans="1:12" ht="36" x14ac:dyDescent="0.55000000000000004">
      <c r="A4" s="612" t="s">
        <v>112</v>
      </c>
      <c r="B4" s="612"/>
      <c r="C4" s="612"/>
      <c r="D4" s="612"/>
      <c r="E4" s="612"/>
      <c r="F4" s="612"/>
      <c r="G4" s="612"/>
      <c r="H4" s="612"/>
      <c r="I4" s="15"/>
      <c r="J4" s="2"/>
      <c r="K4" s="2"/>
    </row>
    <row r="5" spans="1:12" s="18" customFormat="1" ht="12" x14ac:dyDescent="0.2">
      <c r="A5" s="22"/>
      <c r="B5" s="16"/>
      <c r="C5" s="16"/>
      <c r="D5" s="16"/>
      <c r="E5" s="16"/>
      <c r="F5" s="16"/>
      <c r="G5" s="22"/>
      <c r="H5" s="16"/>
      <c r="I5" s="17"/>
      <c r="J5" s="16"/>
      <c r="K5" s="16"/>
    </row>
    <row r="6" spans="1:12" s="18" customFormat="1" ht="12" x14ac:dyDescent="0.2">
      <c r="A6" s="40" t="s">
        <v>39</v>
      </c>
      <c r="B6" s="66"/>
      <c r="C6" s="40"/>
      <c r="D6" s="16"/>
      <c r="E6" s="16"/>
      <c r="F6" s="16"/>
      <c r="G6" s="22"/>
      <c r="H6" s="16"/>
      <c r="I6" s="17"/>
      <c r="J6" s="16"/>
      <c r="K6" s="16"/>
    </row>
    <row r="7" spans="1:12" s="58" customFormat="1" ht="12" customHeight="1" x14ac:dyDescent="0.25">
      <c r="A7" s="55" t="s">
        <v>73</v>
      </c>
      <c r="B7" s="55"/>
      <c r="C7" s="55"/>
      <c r="D7" s="55"/>
      <c r="E7" s="55"/>
      <c r="F7" s="55"/>
      <c r="G7" s="55"/>
      <c r="H7" s="56"/>
      <c r="I7" s="56"/>
      <c r="J7" s="57"/>
      <c r="K7" s="57"/>
    </row>
    <row r="8" spans="1:12" s="60" customFormat="1" ht="12" customHeight="1" x14ac:dyDescent="0.25">
      <c r="A8" s="55" t="s">
        <v>75</v>
      </c>
      <c r="B8" s="55"/>
      <c r="C8" s="55"/>
      <c r="D8" s="55"/>
      <c r="E8" s="55"/>
      <c r="F8" s="55"/>
      <c r="G8" s="55"/>
      <c r="H8" s="55"/>
      <c r="I8" s="613" t="s">
        <v>3</v>
      </c>
      <c r="J8" s="613"/>
      <c r="K8" s="613"/>
    </row>
    <row r="9" spans="1:12" s="60" customFormat="1" ht="12" customHeight="1" x14ac:dyDescent="0.25">
      <c r="A9" s="55" t="s">
        <v>785</v>
      </c>
      <c r="B9" s="61"/>
      <c r="C9" s="61"/>
      <c r="D9" s="61"/>
      <c r="E9" s="62"/>
      <c r="F9" s="55"/>
      <c r="G9" s="63"/>
      <c r="H9" s="55"/>
      <c r="I9" s="59"/>
      <c r="J9" s="55"/>
      <c r="K9" s="55"/>
    </row>
    <row r="10" spans="1:12" s="60" customFormat="1" ht="12" customHeight="1" x14ac:dyDescent="0.25">
      <c r="A10" s="55" t="s">
        <v>38</v>
      </c>
      <c r="B10" s="55"/>
      <c r="C10" s="55"/>
      <c r="D10" s="55"/>
      <c r="E10" s="62"/>
      <c r="F10" s="55"/>
      <c r="G10" s="63"/>
      <c r="H10" s="55"/>
      <c r="I10" s="59"/>
      <c r="J10" s="55"/>
      <c r="K10" s="55"/>
    </row>
    <row r="11" spans="1:12" s="60" customFormat="1" ht="12" customHeight="1" x14ac:dyDescent="0.25">
      <c r="A11" s="55" t="s">
        <v>37</v>
      </c>
      <c r="B11" s="55"/>
      <c r="C11" s="55"/>
      <c r="D11" s="55"/>
      <c r="E11" s="62"/>
      <c r="F11" s="55"/>
      <c r="G11" s="63"/>
      <c r="H11" s="55"/>
      <c r="I11" s="59"/>
      <c r="J11" s="55"/>
      <c r="K11" s="55"/>
    </row>
    <row r="12" spans="1:12" s="60" customFormat="1" ht="12" customHeight="1" thickBot="1" x14ac:dyDescent="0.3">
      <c r="A12" s="64" t="s">
        <v>36</v>
      </c>
      <c r="B12" s="55"/>
      <c r="C12" s="55"/>
      <c r="D12" s="55"/>
      <c r="E12" s="62"/>
      <c r="F12" s="55"/>
      <c r="G12" s="63"/>
      <c r="H12" s="55"/>
      <c r="I12" s="59"/>
      <c r="J12" s="55"/>
      <c r="K12" s="55"/>
    </row>
    <row r="13" spans="1:12" s="18" customFormat="1" ht="12" customHeight="1" thickBot="1" x14ac:dyDescent="0.25">
      <c r="A13" s="19"/>
      <c r="C13" s="19"/>
      <c r="D13" s="16"/>
      <c r="E13" s="16"/>
      <c r="F13" s="16"/>
      <c r="G13" s="16"/>
      <c r="H13" s="22"/>
      <c r="I13" s="17"/>
      <c r="J13" s="714">
        <f>SUM(K16:K38)+SUM(K49:K54)+SUM(K64:K70)</f>
        <v>0</v>
      </c>
      <c r="K13" s="715"/>
    </row>
    <row r="14" spans="1:12" s="26" customFormat="1" ht="25.5" customHeight="1" x14ac:dyDescent="0.25">
      <c r="A14" s="716" t="s">
        <v>5</v>
      </c>
      <c r="B14" s="718" t="s">
        <v>6</v>
      </c>
      <c r="C14" s="720" t="s">
        <v>7</v>
      </c>
      <c r="D14" s="721"/>
      <c r="E14" s="724" t="s">
        <v>8</v>
      </c>
      <c r="F14" s="726" t="s">
        <v>9</v>
      </c>
      <c r="G14" s="728" t="s">
        <v>10</v>
      </c>
      <c r="H14" s="730" t="s">
        <v>11</v>
      </c>
      <c r="I14" s="475" t="s">
        <v>1612</v>
      </c>
      <c r="J14" s="732" t="s">
        <v>13</v>
      </c>
      <c r="K14" s="734" t="s">
        <v>282</v>
      </c>
      <c r="L14" s="25"/>
    </row>
    <row r="15" spans="1:12" ht="15.75" thickBot="1" x14ac:dyDescent="0.3">
      <c r="A15" s="717"/>
      <c r="B15" s="719"/>
      <c r="C15" s="722"/>
      <c r="D15" s="723"/>
      <c r="E15" s="725"/>
      <c r="F15" s="727"/>
      <c r="G15" s="729"/>
      <c r="H15" s="731"/>
      <c r="I15" s="487" t="s">
        <v>280</v>
      </c>
      <c r="J15" s="733"/>
      <c r="K15" s="735"/>
    </row>
    <row r="16" spans="1:12" s="18" customFormat="1" ht="15" customHeight="1" x14ac:dyDescent="0.2">
      <c r="A16" s="690"/>
      <c r="B16" s="205" t="s">
        <v>24</v>
      </c>
      <c r="C16" s="684" t="s">
        <v>15</v>
      </c>
      <c r="D16" s="685"/>
      <c r="E16" s="99" t="s">
        <v>16</v>
      </c>
      <c r="F16" s="198">
        <v>175</v>
      </c>
      <c r="G16" s="52">
        <v>10</v>
      </c>
      <c r="H16" s="152">
        <v>100</v>
      </c>
      <c r="I16" s="476">
        <v>183.81</v>
      </c>
      <c r="J16" s="491"/>
      <c r="K16" s="494">
        <f>J16*I16</f>
        <v>0</v>
      </c>
    </row>
    <row r="17" spans="1:12" s="18" customFormat="1" ht="15" customHeight="1" x14ac:dyDescent="0.2">
      <c r="A17" s="691"/>
      <c r="B17" s="206" t="s">
        <v>25</v>
      </c>
      <c r="C17" s="686"/>
      <c r="D17" s="687"/>
      <c r="E17" s="100" t="s">
        <v>17</v>
      </c>
      <c r="F17" s="199">
        <v>265</v>
      </c>
      <c r="G17" s="41">
        <v>5</v>
      </c>
      <c r="H17" s="153">
        <v>50</v>
      </c>
      <c r="I17" s="478">
        <v>263.39</v>
      </c>
      <c r="J17" s="492"/>
      <c r="K17" s="495">
        <f t="shared" ref="K17:K38" si="0">J17*I17</f>
        <v>0</v>
      </c>
    </row>
    <row r="18" spans="1:12" s="18" customFormat="1" ht="15" customHeight="1" x14ac:dyDescent="0.2">
      <c r="A18" s="691"/>
      <c r="B18" s="206" t="s">
        <v>26</v>
      </c>
      <c r="C18" s="686"/>
      <c r="D18" s="687"/>
      <c r="E18" s="100" t="s">
        <v>18</v>
      </c>
      <c r="F18" s="199">
        <v>400</v>
      </c>
      <c r="G18" s="41">
        <v>5</v>
      </c>
      <c r="H18" s="153">
        <v>25</v>
      </c>
      <c r="I18" s="478">
        <v>444.76</v>
      </c>
      <c r="J18" s="492"/>
      <c r="K18" s="495">
        <f t="shared" si="0"/>
        <v>0</v>
      </c>
    </row>
    <row r="19" spans="1:12" s="18" customFormat="1" ht="15" customHeight="1" x14ac:dyDescent="0.2">
      <c r="A19" s="691"/>
      <c r="B19" s="206" t="s">
        <v>27</v>
      </c>
      <c r="C19" s="686"/>
      <c r="D19" s="687"/>
      <c r="E19" s="100" t="s">
        <v>19</v>
      </c>
      <c r="F19" s="199">
        <v>560</v>
      </c>
      <c r="G19" s="41">
        <v>4</v>
      </c>
      <c r="H19" s="153">
        <v>20</v>
      </c>
      <c r="I19" s="478">
        <v>740.15</v>
      </c>
      <c r="J19" s="492"/>
      <c r="K19" s="495">
        <f t="shared" si="0"/>
        <v>0</v>
      </c>
    </row>
    <row r="20" spans="1:12" s="18" customFormat="1" ht="15" customHeight="1" x14ac:dyDescent="0.2">
      <c r="A20" s="691"/>
      <c r="B20" s="206" t="s">
        <v>28</v>
      </c>
      <c r="C20" s="686"/>
      <c r="D20" s="687"/>
      <c r="E20" s="100" t="s">
        <v>20</v>
      </c>
      <c r="F20" s="199">
        <v>980</v>
      </c>
      <c r="G20" s="41">
        <v>4</v>
      </c>
      <c r="H20" s="153">
        <v>15</v>
      </c>
      <c r="I20" s="478">
        <v>1486.8</v>
      </c>
      <c r="J20" s="492"/>
      <c r="K20" s="495">
        <f t="shared" si="0"/>
        <v>0</v>
      </c>
    </row>
    <row r="21" spans="1:12" ht="15" customHeight="1" thickBot="1" x14ac:dyDescent="0.3">
      <c r="A21" s="692"/>
      <c r="B21" s="207" t="s">
        <v>29</v>
      </c>
      <c r="C21" s="688"/>
      <c r="D21" s="689"/>
      <c r="E21" s="101" t="s">
        <v>21</v>
      </c>
      <c r="F21" s="200">
        <v>1550</v>
      </c>
      <c r="G21" s="42">
        <v>2</v>
      </c>
      <c r="H21" s="154">
        <v>10</v>
      </c>
      <c r="I21" s="490">
        <v>2502.5300000000002</v>
      </c>
      <c r="J21" s="493"/>
      <c r="K21" s="496">
        <f t="shared" si="0"/>
        <v>0</v>
      </c>
      <c r="L21" s="18"/>
    </row>
    <row r="22" spans="1:12" ht="15" customHeight="1" x14ac:dyDescent="0.25">
      <c r="A22" s="690"/>
      <c r="B22" s="205" t="s">
        <v>31</v>
      </c>
      <c r="C22" s="684" t="s">
        <v>35</v>
      </c>
      <c r="D22" s="685"/>
      <c r="E22" s="99" t="s">
        <v>16</v>
      </c>
      <c r="F22" s="198">
        <v>178</v>
      </c>
      <c r="G22" s="52">
        <v>10</v>
      </c>
      <c r="H22" s="152">
        <v>100</v>
      </c>
      <c r="I22" s="476">
        <v>215.25</v>
      </c>
      <c r="J22" s="491"/>
      <c r="K22" s="497">
        <f t="shared" si="0"/>
        <v>0</v>
      </c>
      <c r="L22" s="18"/>
    </row>
    <row r="23" spans="1:12" ht="15" customHeight="1" x14ac:dyDescent="0.25">
      <c r="A23" s="691"/>
      <c r="B23" s="206" t="s">
        <v>32</v>
      </c>
      <c r="C23" s="686"/>
      <c r="D23" s="687"/>
      <c r="E23" s="100" t="s">
        <v>17</v>
      </c>
      <c r="F23" s="199">
        <v>255</v>
      </c>
      <c r="G23" s="41">
        <v>5</v>
      </c>
      <c r="H23" s="153">
        <v>50</v>
      </c>
      <c r="I23" s="478">
        <v>301.14</v>
      </c>
      <c r="J23" s="492"/>
      <c r="K23" s="495">
        <f t="shared" si="0"/>
        <v>0</v>
      </c>
      <c r="L23" s="18"/>
    </row>
    <row r="24" spans="1:12" ht="15" customHeight="1" x14ac:dyDescent="0.25">
      <c r="A24" s="691"/>
      <c r="B24" s="206" t="s">
        <v>33</v>
      </c>
      <c r="C24" s="686"/>
      <c r="D24" s="687"/>
      <c r="E24" s="100" t="s">
        <v>18</v>
      </c>
      <c r="F24" s="199">
        <v>390</v>
      </c>
      <c r="G24" s="41">
        <v>5</v>
      </c>
      <c r="H24" s="153">
        <v>50</v>
      </c>
      <c r="I24" s="478">
        <v>396.25</v>
      </c>
      <c r="J24" s="492"/>
      <c r="K24" s="495">
        <f t="shared" si="0"/>
        <v>0</v>
      </c>
      <c r="L24" s="18"/>
    </row>
    <row r="25" spans="1:12" ht="15" customHeight="1" thickBot="1" x14ac:dyDescent="0.3">
      <c r="A25" s="692"/>
      <c r="B25" s="207" t="s">
        <v>34</v>
      </c>
      <c r="C25" s="688"/>
      <c r="D25" s="689"/>
      <c r="E25" s="101" t="s">
        <v>19</v>
      </c>
      <c r="F25" s="200">
        <v>530</v>
      </c>
      <c r="G25" s="42">
        <v>5</v>
      </c>
      <c r="H25" s="154">
        <v>25</v>
      </c>
      <c r="I25" s="490">
        <v>905.99</v>
      </c>
      <c r="J25" s="493"/>
      <c r="K25" s="496">
        <f t="shared" si="0"/>
        <v>0</v>
      </c>
      <c r="L25" s="18"/>
    </row>
    <row r="26" spans="1:12" ht="15" customHeight="1" x14ac:dyDescent="0.25">
      <c r="A26" s="693"/>
      <c r="B26" s="205" t="s">
        <v>40</v>
      </c>
      <c r="C26" s="684" t="s">
        <v>22</v>
      </c>
      <c r="D26" s="685"/>
      <c r="E26" s="99" t="s">
        <v>16</v>
      </c>
      <c r="F26" s="198">
        <v>190</v>
      </c>
      <c r="G26" s="52">
        <v>5</v>
      </c>
      <c r="H26" s="152">
        <v>50</v>
      </c>
      <c r="I26" s="476">
        <v>204.2</v>
      </c>
      <c r="J26" s="491"/>
      <c r="K26" s="497">
        <f t="shared" si="0"/>
        <v>0</v>
      </c>
      <c r="L26" s="18"/>
    </row>
    <row r="27" spans="1:12" ht="15" customHeight="1" x14ac:dyDescent="0.25">
      <c r="A27" s="694"/>
      <c r="B27" s="206" t="s">
        <v>41</v>
      </c>
      <c r="C27" s="686"/>
      <c r="D27" s="687"/>
      <c r="E27" s="100" t="s">
        <v>17</v>
      </c>
      <c r="F27" s="199">
        <v>300</v>
      </c>
      <c r="G27" s="41">
        <v>5</v>
      </c>
      <c r="H27" s="153">
        <v>50</v>
      </c>
      <c r="I27" s="478">
        <v>393.39</v>
      </c>
      <c r="J27" s="492"/>
      <c r="K27" s="495">
        <f t="shared" si="0"/>
        <v>0</v>
      </c>
      <c r="L27" s="18"/>
    </row>
    <row r="28" spans="1:12" ht="15" customHeight="1" x14ac:dyDescent="0.25">
      <c r="A28" s="694"/>
      <c r="B28" s="206" t="s">
        <v>42</v>
      </c>
      <c r="C28" s="686"/>
      <c r="D28" s="687"/>
      <c r="E28" s="100" t="s">
        <v>18</v>
      </c>
      <c r="F28" s="199">
        <v>435</v>
      </c>
      <c r="G28" s="41">
        <v>2</v>
      </c>
      <c r="H28" s="153">
        <v>20</v>
      </c>
      <c r="I28" s="478">
        <v>695.82</v>
      </c>
      <c r="J28" s="492"/>
      <c r="K28" s="495">
        <f t="shared" si="0"/>
        <v>0</v>
      </c>
      <c r="L28" s="18"/>
    </row>
    <row r="29" spans="1:12" ht="15" customHeight="1" x14ac:dyDescent="0.25">
      <c r="A29" s="694"/>
      <c r="B29" s="206" t="s">
        <v>43</v>
      </c>
      <c r="C29" s="686"/>
      <c r="D29" s="687"/>
      <c r="E29" s="100" t="s">
        <v>19</v>
      </c>
      <c r="F29" s="199">
        <v>650</v>
      </c>
      <c r="G29" s="41">
        <v>2</v>
      </c>
      <c r="H29" s="153">
        <v>20</v>
      </c>
      <c r="I29" s="478">
        <v>1393.12</v>
      </c>
      <c r="J29" s="492"/>
      <c r="K29" s="495">
        <f t="shared" si="0"/>
        <v>0</v>
      </c>
      <c r="L29" s="18"/>
    </row>
    <row r="30" spans="1:12" ht="15" customHeight="1" x14ac:dyDescent="0.25">
      <c r="A30" s="694"/>
      <c r="B30" s="206" t="s">
        <v>44</v>
      </c>
      <c r="C30" s="686"/>
      <c r="D30" s="687"/>
      <c r="E30" s="100" t="s">
        <v>20</v>
      </c>
      <c r="F30" s="199">
        <v>1040</v>
      </c>
      <c r="G30" s="41">
        <v>4</v>
      </c>
      <c r="H30" s="153">
        <v>20</v>
      </c>
      <c r="I30" s="478">
        <v>1887.26</v>
      </c>
      <c r="J30" s="492"/>
      <c r="K30" s="495">
        <f t="shared" si="0"/>
        <v>0</v>
      </c>
      <c r="L30" s="18"/>
    </row>
    <row r="31" spans="1:12" ht="15" customHeight="1" thickBot="1" x14ac:dyDescent="0.3">
      <c r="A31" s="695"/>
      <c r="B31" s="207" t="s">
        <v>45</v>
      </c>
      <c r="C31" s="688"/>
      <c r="D31" s="689"/>
      <c r="E31" s="101" t="s">
        <v>21</v>
      </c>
      <c r="F31" s="200">
        <v>1680</v>
      </c>
      <c r="G31" s="42">
        <v>2</v>
      </c>
      <c r="H31" s="154">
        <v>10</v>
      </c>
      <c r="I31" s="490">
        <v>3164.36</v>
      </c>
      <c r="J31" s="493"/>
      <c r="K31" s="496">
        <f t="shared" si="0"/>
        <v>0</v>
      </c>
      <c r="L31" s="18"/>
    </row>
    <row r="32" spans="1:12" ht="15" customHeight="1" x14ac:dyDescent="0.25">
      <c r="A32" s="681"/>
      <c r="B32" s="232" t="s">
        <v>47</v>
      </c>
      <c r="C32" s="684" t="s">
        <v>46</v>
      </c>
      <c r="D32" s="685"/>
      <c r="E32" s="99" t="s">
        <v>16</v>
      </c>
      <c r="F32" s="198">
        <v>180</v>
      </c>
      <c r="G32" s="52">
        <v>10</v>
      </c>
      <c r="H32" s="152">
        <v>100</v>
      </c>
      <c r="I32" s="476">
        <v>321.77999999999997</v>
      </c>
      <c r="J32" s="491"/>
      <c r="K32" s="497">
        <f t="shared" si="0"/>
        <v>0</v>
      </c>
      <c r="L32" s="18"/>
    </row>
    <row r="33" spans="1:12" ht="15" customHeight="1" x14ac:dyDescent="0.25">
      <c r="A33" s="682"/>
      <c r="B33" s="233" t="s">
        <v>48</v>
      </c>
      <c r="C33" s="686"/>
      <c r="D33" s="687"/>
      <c r="E33" s="100" t="s">
        <v>17</v>
      </c>
      <c r="F33" s="199">
        <v>285</v>
      </c>
      <c r="G33" s="41">
        <v>5</v>
      </c>
      <c r="H33" s="153">
        <v>50</v>
      </c>
      <c r="I33" s="478">
        <v>333.99</v>
      </c>
      <c r="J33" s="492"/>
      <c r="K33" s="495">
        <f t="shared" si="0"/>
        <v>0</v>
      </c>
      <c r="L33" s="18"/>
    </row>
    <row r="34" spans="1:12" ht="15" customHeight="1" x14ac:dyDescent="0.25">
      <c r="A34" s="682"/>
      <c r="B34" s="233" t="s">
        <v>49</v>
      </c>
      <c r="C34" s="686"/>
      <c r="D34" s="687"/>
      <c r="E34" s="100" t="s">
        <v>18</v>
      </c>
      <c r="F34" s="199">
        <v>420</v>
      </c>
      <c r="G34" s="41">
        <v>5</v>
      </c>
      <c r="H34" s="153">
        <v>25</v>
      </c>
      <c r="I34" s="478">
        <v>743.46</v>
      </c>
      <c r="J34" s="492"/>
      <c r="K34" s="495">
        <f t="shared" si="0"/>
        <v>0</v>
      </c>
      <c r="L34" s="18"/>
    </row>
    <row r="35" spans="1:12" ht="15" customHeight="1" thickBot="1" x14ac:dyDescent="0.3">
      <c r="A35" s="683"/>
      <c r="B35" s="234" t="s">
        <v>50</v>
      </c>
      <c r="C35" s="688"/>
      <c r="D35" s="689"/>
      <c r="E35" s="101" t="s">
        <v>19</v>
      </c>
      <c r="F35" s="200">
        <v>620</v>
      </c>
      <c r="G35" s="42">
        <v>4</v>
      </c>
      <c r="H35" s="154">
        <v>20</v>
      </c>
      <c r="I35" s="490">
        <v>1227.19</v>
      </c>
      <c r="J35" s="493"/>
      <c r="K35" s="496">
        <f t="shared" si="0"/>
        <v>0</v>
      </c>
      <c r="L35" s="18"/>
    </row>
    <row r="36" spans="1:12" ht="17.25" customHeight="1" x14ac:dyDescent="0.25">
      <c r="A36" s="705"/>
      <c r="B36" s="232" t="s">
        <v>51</v>
      </c>
      <c r="C36" s="708" t="s">
        <v>55</v>
      </c>
      <c r="D36" s="709"/>
      <c r="E36" s="149" t="s">
        <v>16</v>
      </c>
      <c r="F36" s="198">
        <v>253</v>
      </c>
      <c r="G36" s="52">
        <v>1</v>
      </c>
      <c r="H36" s="152">
        <v>50</v>
      </c>
      <c r="I36" s="476">
        <v>389.12</v>
      </c>
      <c r="J36" s="491"/>
      <c r="K36" s="497">
        <f t="shared" si="0"/>
        <v>0</v>
      </c>
      <c r="L36" s="18"/>
    </row>
    <row r="37" spans="1:12" ht="21.75" customHeight="1" x14ac:dyDescent="0.25">
      <c r="A37" s="706"/>
      <c r="B37" s="233" t="s">
        <v>53</v>
      </c>
      <c r="C37" s="710"/>
      <c r="D37" s="711"/>
      <c r="E37" s="150" t="s">
        <v>18</v>
      </c>
      <c r="F37" s="199">
        <v>592</v>
      </c>
      <c r="G37" s="41">
        <v>1</v>
      </c>
      <c r="H37" s="153">
        <v>20</v>
      </c>
      <c r="I37" s="478">
        <v>1062.4000000000001</v>
      </c>
      <c r="J37" s="492"/>
      <c r="K37" s="495">
        <f t="shared" si="0"/>
        <v>0</v>
      </c>
      <c r="L37" s="18"/>
    </row>
    <row r="38" spans="1:12" ht="20.25" customHeight="1" thickBot="1" x14ac:dyDescent="0.3">
      <c r="A38" s="707"/>
      <c r="B38" s="234" t="s">
        <v>54</v>
      </c>
      <c r="C38" s="712"/>
      <c r="D38" s="713"/>
      <c r="E38" s="151" t="s">
        <v>56</v>
      </c>
      <c r="F38" s="200">
        <v>835</v>
      </c>
      <c r="G38" s="42">
        <v>1</v>
      </c>
      <c r="H38" s="154">
        <v>20</v>
      </c>
      <c r="I38" s="484">
        <v>1484.93</v>
      </c>
      <c r="J38" s="493"/>
      <c r="K38" s="496">
        <f t="shared" si="0"/>
        <v>0</v>
      </c>
      <c r="L38" s="18"/>
    </row>
    <row r="39" spans="1:12" s="18" customFormat="1" ht="12" x14ac:dyDescent="0.2">
      <c r="A39" s="73"/>
      <c r="B39" s="72"/>
      <c r="C39" s="71"/>
      <c r="D39" s="16"/>
      <c r="E39" s="16"/>
      <c r="F39" s="16"/>
      <c r="G39" s="22"/>
      <c r="H39" s="16"/>
      <c r="I39" s="17"/>
      <c r="J39" s="16"/>
      <c r="K39" s="16"/>
    </row>
    <row r="40" spans="1:12" s="18" customFormat="1" ht="12" x14ac:dyDescent="0.2">
      <c r="A40" s="90" t="s">
        <v>69</v>
      </c>
      <c r="B40" s="65"/>
      <c r="C40" s="70"/>
      <c r="D40" s="16"/>
      <c r="E40" s="16"/>
      <c r="F40" s="16"/>
      <c r="G40" s="22"/>
      <c r="H40" s="16"/>
      <c r="I40" s="17"/>
      <c r="J40" s="16"/>
      <c r="K40" s="16"/>
    </row>
    <row r="41" spans="1:12" s="18" customFormat="1" ht="12" x14ac:dyDescent="0.2">
      <c r="A41" s="55" t="s">
        <v>65</v>
      </c>
      <c r="B41" s="66"/>
      <c r="C41" s="70"/>
      <c r="D41" s="16"/>
      <c r="E41" s="16"/>
      <c r="F41" s="16"/>
      <c r="G41" s="22"/>
      <c r="H41" s="16"/>
      <c r="I41" s="17"/>
      <c r="J41" s="16"/>
      <c r="K41" s="16"/>
    </row>
    <row r="42" spans="1:12" s="18" customFormat="1" ht="12" x14ac:dyDescent="0.2">
      <c r="A42" s="55" t="s">
        <v>74</v>
      </c>
      <c r="B42" s="66"/>
      <c r="C42" s="70"/>
      <c r="D42" s="16"/>
      <c r="E42" s="16"/>
      <c r="F42" s="16"/>
      <c r="G42" s="22"/>
      <c r="H42" s="16"/>
      <c r="I42" s="17"/>
      <c r="J42" s="16"/>
      <c r="K42" s="16"/>
    </row>
    <row r="43" spans="1:12" s="18" customFormat="1" ht="12" x14ac:dyDescent="0.2">
      <c r="A43" s="55" t="s">
        <v>63</v>
      </c>
      <c r="B43" s="66"/>
      <c r="C43" s="70"/>
      <c r="D43" s="16"/>
      <c r="E43" s="16"/>
      <c r="F43" s="16"/>
      <c r="G43" s="22"/>
      <c r="H43" s="16"/>
      <c r="I43" s="17"/>
      <c r="J43" s="16"/>
      <c r="K43" s="16"/>
    </row>
    <row r="44" spans="1:12" s="18" customFormat="1" ht="12" x14ac:dyDescent="0.2">
      <c r="A44" s="55" t="s">
        <v>64</v>
      </c>
      <c r="B44" s="66"/>
      <c r="C44" s="70"/>
      <c r="D44" s="16"/>
      <c r="E44" s="16"/>
      <c r="F44" s="16"/>
      <c r="G44" s="22"/>
      <c r="H44" s="16"/>
      <c r="I44" s="17"/>
      <c r="J44" s="16"/>
      <c r="K44" s="16"/>
    </row>
    <row r="45" spans="1:12" s="18" customFormat="1" ht="12" x14ac:dyDescent="0.2">
      <c r="A45" s="55" t="s">
        <v>66</v>
      </c>
      <c r="B45" s="66"/>
      <c r="C45" s="74"/>
      <c r="D45" s="16"/>
      <c r="E45" s="16"/>
      <c r="F45" s="16"/>
      <c r="G45" s="22"/>
      <c r="H45" s="16"/>
      <c r="I45" s="17"/>
      <c r="J45" s="16"/>
      <c r="K45" s="16"/>
    </row>
    <row r="46" spans="1:12" s="18" customFormat="1" ht="12" x14ac:dyDescent="0.2">
      <c r="A46" s="64" t="s">
        <v>67</v>
      </c>
      <c r="B46" s="66"/>
      <c r="C46" s="74"/>
      <c r="D46" s="16"/>
      <c r="E46" s="16"/>
      <c r="F46" s="16"/>
      <c r="G46" s="22"/>
      <c r="H46" s="16"/>
      <c r="I46" s="17"/>
      <c r="J46" s="16"/>
      <c r="K46" s="16"/>
    </row>
    <row r="47" spans="1:12" s="18" customFormat="1" ht="12" x14ac:dyDescent="0.2">
      <c r="A47" s="18" t="s">
        <v>68</v>
      </c>
      <c r="B47" s="66"/>
      <c r="C47" s="74"/>
      <c r="D47" s="16"/>
      <c r="E47" s="16"/>
      <c r="F47" s="16"/>
      <c r="G47" s="22"/>
      <c r="H47" s="16"/>
      <c r="I47" s="17"/>
      <c r="J47" s="16"/>
      <c r="K47" s="16"/>
    </row>
    <row r="48" spans="1:12" s="18" customFormat="1" ht="12" customHeight="1" thickBot="1" x14ac:dyDescent="0.25">
      <c r="A48" s="55"/>
      <c r="B48" s="66"/>
      <c r="C48" s="70"/>
      <c r="D48" s="16"/>
      <c r="E48" s="16"/>
      <c r="F48" s="16"/>
      <c r="G48" s="22"/>
      <c r="H48" s="16"/>
      <c r="I48" s="17"/>
      <c r="J48" s="16"/>
      <c r="K48" s="16"/>
    </row>
    <row r="49" spans="1:12" s="18" customFormat="1" ht="15" customHeight="1" x14ac:dyDescent="0.2">
      <c r="A49" s="702"/>
      <c r="B49" s="205" t="s">
        <v>57</v>
      </c>
      <c r="C49" s="684" t="s">
        <v>23</v>
      </c>
      <c r="D49" s="685"/>
      <c r="E49" s="99" t="s">
        <v>16</v>
      </c>
      <c r="F49" s="198">
        <v>100</v>
      </c>
      <c r="G49" s="53">
        <v>30</v>
      </c>
      <c r="H49" s="152">
        <v>120</v>
      </c>
      <c r="I49" s="476">
        <v>263.10000000000002</v>
      </c>
      <c r="J49" s="491"/>
      <c r="K49" s="494">
        <f>J49*I49</f>
        <v>0</v>
      </c>
    </row>
    <row r="50" spans="1:12" s="18" customFormat="1" ht="15" customHeight="1" x14ac:dyDescent="0.2">
      <c r="A50" s="703"/>
      <c r="B50" s="206" t="s">
        <v>58</v>
      </c>
      <c r="C50" s="686"/>
      <c r="D50" s="687"/>
      <c r="E50" s="100" t="s">
        <v>17</v>
      </c>
      <c r="F50" s="199">
        <v>155</v>
      </c>
      <c r="G50" s="28">
        <v>30</v>
      </c>
      <c r="H50" s="153">
        <v>120</v>
      </c>
      <c r="I50" s="478">
        <v>353.14</v>
      </c>
      <c r="J50" s="492"/>
      <c r="K50" s="495">
        <f t="shared" ref="K50:K54" si="1">J50*I50</f>
        <v>0</v>
      </c>
    </row>
    <row r="51" spans="1:12" s="18" customFormat="1" ht="15" customHeight="1" x14ac:dyDescent="0.2">
      <c r="A51" s="703"/>
      <c r="B51" s="206" t="s">
        <v>59</v>
      </c>
      <c r="C51" s="686"/>
      <c r="D51" s="687"/>
      <c r="E51" s="100" t="s">
        <v>18</v>
      </c>
      <c r="F51" s="199">
        <v>235</v>
      </c>
      <c r="G51" s="28">
        <v>18</v>
      </c>
      <c r="H51" s="153">
        <v>72</v>
      </c>
      <c r="I51" s="478">
        <v>523.48</v>
      </c>
      <c r="J51" s="492"/>
      <c r="K51" s="495">
        <f t="shared" si="1"/>
        <v>0</v>
      </c>
    </row>
    <row r="52" spans="1:12" s="18" customFormat="1" ht="15" customHeight="1" x14ac:dyDescent="0.2">
      <c r="A52" s="703"/>
      <c r="B52" s="206" t="s">
        <v>60</v>
      </c>
      <c r="C52" s="686"/>
      <c r="D52" s="687"/>
      <c r="E52" s="100" t="s">
        <v>19</v>
      </c>
      <c r="F52" s="199">
        <v>386</v>
      </c>
      <c r="G52" s="28">
        <v>14</v>
      </c>
      <c r="H52" s="153">
        <v>42</v>
      </c>
      <c r="I52" s="478">
        <v>745.84</v>
      </c>
      <c r="J52" s="492"/>
      <c r="K52" s="495">
        <f t="shared" si="1"/>
        <v>0</v>
      </c>
    </row>
    <row r="53" spans="1:12" s="18" customFormat="1" ht="15" customHeight="1" x14ac:dyDescent="0.2">
      <c r="A53" s="703"/>
      <c r="B53" s="206" t="s">
        <v>61</v>
      </c>
      <c r="C53" s="686"/>
      <c r="D53" s="687"/>
      <c r="E53" s="100" t="s">
        <v>20</v>
      </c>
      <c r="F53" s="199">
        <v>524</v>
      </c>
      <c r="G53" s="28">
        <v>12</v>
      </c>
      <c r="H53" s="153">
        <v>24</v>
      </c>
      <c r="I53" s="478">
        <v>1041.43</v>
      </c>
      <c r="J53" s="492"/>
      <c r="K53" s="495">
        <f t="shared" si="1"/>
        <v>0</v>
      </c>
    </row>
    <row r="54" spans="1:12" ht="15" customHeight="1" thickBot="1" x14ac:dyDescent="0.3">
      <c r="A54" s="704"/>
      <c r="B54" s="207" t="s">
        <v>62</v>
      </c>
      <c r="C54" s="688"/>
      <c r="D54" s="689"/>
      <c r="E54" s="101" t="s">
        <v>21</v>
      </c>
      <c r="F54" s="200">
        <v>740</v>
      </c>
      <c r="G54" s="54">
        <v>10</v>
      </c>
      <c r="H54" s="154">
        <v>20</v>
      </c>
      <c r="I54" s="484">
        <v>1379.17</v>
      </c>
      <c r="J54" s="493"/>
      <c r="K54" s="496">
        <f t="shared" si="1"/>
        <v>0</v>
      </c>
      <c r="L54" s="18"/>
    </row>
    <row r="55" spans="1:12" s="18" customFormat="1" ht="12" customHeight="1" x14ac:dyDescent="0.2">
      <c r="A55" s="67"/>
      <c r="B55" s="65"/>
      <c r="C55" s="70"/>
      <c r="D55" s="16"/>
      <c r="E55" s="16"/>
      <c r="F55" s="16"/>
      <c r="G55" s="22"/>
      <c r="H55" s="16"/>
      <c r="I55" s="17"/>
      <c r="J55" s="16"/>
      <c r="K55" s="16"/>
    </row>
    <row r="56" spans="1:12" s="18" customFormat="1" ht="12" customHeight="1" x14ac:dyDescent="0.2">
      <c r="A56" s="294" t="s">
        <v>70</v>
      </c>
      <c r="B56" s="65"/>
      <c r="C56" s="70"/>
      <c r="D56" s="16"/>
      <c r="E56" s="16"/>
      <c r="F56" s="16"/>
      <c r="G56" s="22"/>
      <c r="H56" s="16"/>
      <c r="I56" s="17"/>
      <c r="J56" s="16"/>
      <c r="K56" s="16"/>
    </row>
    <row r="57" spans="1:12" s="18" customFormat="1" ht="12" customHeight="1" x14ac:dyDescent="0.2">
      <c r="A57" s="55" t="s">
        <v>71</v>
      </c>
      <c r="B57" s="66"/>
      <c r="C57" s="70"/>
      <c r="D57" s="16"/>
      <c r="E57" s="16"/>
      <c r="F57" s="16"/>
      <c r="G57" s="22"/>
      <c r="H57" s="16"/>
      <c r="I57" s="17"/>
      <c r="J57" s="16"/>
      <c r="K57" s="16"/>
    </row>
    <row r="58" spans="1:12" s="18" customFormat="1" ht="12" customHeight="1" x14ac:dyDescent="0.2">
      <c r="A58" s="55" t="s">
        <v>72</v>
      </c>
      <c r="B58" s="66"/>
      <c r="C58" s="70"/>
      <c r="D58" s="16"/>
      <c r="E58" s="16"/>
      <c r="F58" s="16"/>
      <c r="G58" s="22"/>
      <c r="H58" s="16"/>
      <c r="I58" s="17"/>
      <c r="J58" s="16"/>
      <c r="K58" s="16"/>
    </row>
    <row r="59" spans="1:12" s="18" customFormat="1" ht="12" customHeight="1" x14ac:dyDescent="0.2">
      <c r="A59" s="55" t="s">
        <v>78</v>
      </c>
      <c r="B59" s="66"/>
      <c r="C59" s="70"/>
      <c r="D59" s="16"/>
      <c r="E59" s="16"/>
      <c r="F59" s="16"/>
      <c r="G59" s="22"/>
      <c r="H59" s="16"/>
      <c r="I59" s="17"/>
      <c r="J59" s="16"/>
      <c r="K59" s="16"/>
    </row>
    <row r="60" spans="1:12" s="18" customFormat="1" ht="12" customHeight="1" x14ac:dyDescent="0.2">
      <c r="A60" s="55" t="s">
        <v>76</v>
      </c>
      <c r="B60" s="66"/>
      <c r="C60" s="74"/>
      <c r="D60" s="16"/>
      <c r="E60" s="16"/>
      <c r="F60" s="16"/>
      <c r="G60" s="22"/>
      <c r="H60" s="16"/>
      <c r="I60" s="17"/>
      <c r="J60" s="16"/>
      <c r="K60" s="16"/>
    </row>
    <row r="61" spans="1:12" s="18" customFormat="1" ht="12" customHeight="1" x14ac:dyDescent="0.2">
      <c r="A61" s="64" t="s">
        <v>77</v>
      </c>
      <c r="B61" s="66"/>
      <c r="C61" s="74"/>
      <c r="D61" s="16"/>
      <c r="E61" s="16"/>
      <c r="F61" s="16"/>
      <c r="G61" s="22"/>
      <c r="H61" s="16"/>
      <c r="I61" s="17"/>
      <c r="J61" s="16"/>
      <c r="K61" s="16"/>
    </row>
    <row r="62" spans="1:12" s="18" customFormat="1" ht="12" customHeight="1" x14ac:dyDescent="0.2">
      <c r="A62" s="18" t="s">
        <v>85</v>
      </c>
      <c r="B62" s="66"/>
      <c r="C62" s="74"/>
      <c r="D62" s="16"/>
      <c r="E62" s="16"/>
      <c r="F62" s="16"/>
      <c r="G62" s="22"/>
      <c r="H62" s="16"/>
      <c r="I62" s="17"/>
      <c r="J62" s="16"/>
      <c r="K62" s="16"/>
    </row>
    <row r="63" spans="1:12" s="18" customFormat="1" ht="12" customHeight="1" thickBot="1" x14ac:dyDescent="0.25">
      <c r="A63" s="55"/>
      <c r="B63" s="66"/>
      <c r="C63" s="70"/>
      <c r="D63" s="16"/>
      <c r="E63" s="16"/>
      <c r="F63" s="16"/>
      <c r="G63" s="22"/>
      <c r="H63" s="16"/>
      <c r="I63" s="17"/>
      <c r="J63" s="16"/>
      <c r="K63" s="16"/>
    </row>
    <row r="64" spans="1:12" s="18" customFormat="1" ht="15" customHeight="1" x14ac:dyDescent="0.2">
      <c r="A64" s="696"/>
      <c r="B64" s="202" t="s">
        <v>79</v>
      </c>
      <c r="C64" s="699" t="s">
        <v>86</v>
      </c>
      <c r="D64" s="699"/>
      <c r="E64" s="149" t="s">
        <v>16</v>
      </c>
      <c r="F64" s="198">
        <v>130</v>
      </c>
      <c r="G64" s="53">
        <v>20</v>
      </c>
      <c r="H64" s="152">
        <v>180</v>
      </c>
      <c r="I64" s="476">
        <v>174.53</v>
      </c>
      <c r="J64" s="491"/>
      <c r="K64" s="494">
        <f>J64*I64</f>
        <v>0</v>
      </c>
    </row>
    <row r="65" spans="1:12" s="18" customFormat="1" ht="15" customHeight="1" x14ac:dyDescent="0.2">
      <c r="A65" s="697"/>
      <c r="B65" s="203" t="s">
        <v>80</v>
      </c>
      <c r="C65" s="700"/>
      <c r="D65" s="700"/>
      <c r="E65" s="150" t="s">
        <v>17</v>
      </c>
      <c r="F65" s="199">
        <v>190</v>
      </c>
      <c r="G65" s="28">
        <v>20</v>
      </c>
      <c r="H65" s="153">
        <v>120</v>
      </c>
      <c r="I65" s="478">
        <v>384.49</v>
      </c>
      <c r="J65" s="492"/>
      <c r="K65" s="495">
        <f t="shared" ref="K65:K70" si="2">J65*I65</f>
        <v>0</v>
      </c>
    </row>
    <row r="66" spans="1:12" s="18" customFormat="1" ht="15" customHeight="1" x14ac:dyDescent="0.2">
      <c r="A66" s="697"/>
      <c r="B66" s="203" t="s">
        <v>1535</v>
      </c>
      <c r="C66" s="700"/>
      <c r="D66" s="700"/>
      <c r="E66" s="150" t="s">
        <v>17</v>
      </c>
      <c r="F66" s="199">
        <v>190</v>
      </c>
      <c r="G66" s="28">
        <v>20</v>
      </c>
      <c r="H66" s="153">
        <v>120</v>
      </c>
      <c r="I66" s="478">
        <v>384.49</v>
      </c>
      <c r="J66" s="492"/>
      <c r="K66" s="495">
        <f t="shared" si="2"/>
        <v>0</v>
      </c>
    </row>
    <row r="67" spans="1:12" s="18" customFormat="1" ht="15" customHeight="1" x14ac:dyDescent="0.2">
      <c r="A67" s="697"/>
      <c r="B67" s="203" t="s">
        <v>81</v>
      </c>
      <c r="C67" s="700"/>
      <c r="D67" s="700"/>
      <c r="E67" s="150" t="s">
        <v>18</v>
      </c>
      <c r="F67" s="199">
        <v>280</v>
      </c>
      <c r="G67" s="28">
        <v>15</v>
      </c>
      <c r="H67" s="153">
        <v>90</v>
      </c>
      <c r="I67" s="478">
        <v>513.97</v>
      </c>
      <c r="J67" s="492"/>
      <c r="K67" s="495">
        <f t="shared" si="2"/>
        <v>0</v>
      </c>
    </row>
    <row r="68" spans="1:12" s="18" customFormat="1" ht="15" customHeight="1" x14ac:dyDescent="0.2">
      <c r="A68" s="697"/>
      <c r="B68" s="203" t="s">
        <v>82</v>
      </c>
      <c r="C68" s="700"/>
      <c r="D68" s="700"/>
      <c r="E68" s="150" t="s">
        <v>19</v>
      </c>
      <c r="F68" s="199">
        <v>540</v>
      </c>
      <c r="G68" s="28">
        <v>6</v>
      </c>
      <c r="H68" s="153">
        <v>36</v>
      </c>
      <c r="I68" s="478">
        <v>1353.6</v>
      </c>
      <c r="J68" s="492"/>
      <c r="K68" s="495">
        <f t="shared" si="2"/>
        <v>0</v>
      </c>
    </row>
    <row r="69" spans="1:12" s="18" customFormat="1" ht="15" customHeight="1" x14ac:dyDescent="0.2">
      <c r="A69" s="697"/>
      <c r="B69" s="203" t="s">
        <v>1534</v>
      </c>
      <c r="C69" s="700"/>
      <c r="D69" s="700"/>
      <c r="E69" s="150" t="s">
        <v>20</v>
      </c>
      <c r="F69" s="199">
        <v>650</v>
      </c>
      <c r="G69" s="28">
        <v>2</v>
      </c>
      <c r="H69" s="153">
        <v>24</v>
      </c>
      <c r="I69" s="478">
        <v>973.33</v>
      </c>
      <c r="J69" s="492"/>
      <c r="K69" s="495">
        <f t="shared" si="2"/>
        <v>0</v>
      </c>
    </row>
    <row r="70" spans="1:12" ht="15" customHeight="1" thickBot="1" x14ac:dyDescent="0.3">
      <c r="A70" s="698"/>
      <c r="B70" s="204" t="s">
        <v>84</v>
      </c>
      <c r="C70" s="701"/>
      <c r="D70" s="701"/>
      <c r="E70" s="151" t="s">
        <v>21</v>
      </c>
      <c r="F70" s="201">
        <v>1158</v>
      </c>
      <c r="G70" s="54">
        <v>2</v>
      </c>
      <c r="H70" s="154">
        <v>12</v>
      </c>
      <c r="I70" s="484">
        <v>2116.62</v>
      </c>
      <c r="J70" s="493"/>
      <c r="K70" s="496">
        <f t="shared" si="2"/>
        <v>0</v>
      </c>
      <c r="L70" s="18"/>
    </row>
    <row r="71" spans="1:12" x14ac:dyDescent="0.25">
      <c r="A71" s="2"/>
      <c r="B71" s="26"/>
      <c r="D71" s="31"/>
      <c r="E71" s="32"/>
      <c r="F71" s="33"/>
      <c r="G71" s="34"/>
      <c r="H71" s="35"/>
      <c r="J71" s="30"/>
    </row>
  </sheetData>
  <protectedRanges>
    <protectedRange sqref="K14:K15" name="区域1_4_2_2_2"/>
    <protectedRange password="CE2A" sqref="K14:K15" name="区域1_1_5_2_2_2"/>
    <protectedRange sqref="E15" name="区域1_2_2_1_2"/>
    <protectedRange password="CE2A" sqref="E15" name="区域1_1_2_2_1_2"/>
    <protectedRange sqref="F15" name="区域1_3_2_1_2"/>
    <protectedRange password="CE2A" sqref="F15" name="区域1_1_4_2_1_2"/>
    <protectedRange sqref="J14:J15" name="区域1_4_2_1_1_2"/>
    <protectedRange password="CE2A" sqref="J14:J15" name="区域1_1_5_2_1_1_2"/>
    <protectedRange sqref="C14 B14:B15 C15:D15" name="区域1_7_2_1_2"/>
    <protectedRange password="CE2A" sqref="C14 B14:B15 C15:D15" name="区域1_1_6_2_1_2"/>
    <protectedRange sqref="J49:K54 J64:K70 J16:K38" name="区域1_69_2_4_1"/>
    <protectedRange password="CE2A" sqref="J49:K54 J64:K70 J16:K38" name="区域1_1_17_2_4_1"/>
    <protectedRange sqref="I14:I15" name="区域1_4_2_1_1"/>
    <protectedRange password="CE2A" sqref="I14:I15" name="区域1_1_5_2_1_1"/>
  </protectedRanges>
  <mergeCells count="26">
    <mergeCell ref="A4:H4"/>
    <mergeCell ref="J13:K13"/>
    <mergeCell ref="A14:A15"/>
    <mergeCell ref="B14:B15"/>
    <mergeCell ref="C14:D15"/>
    <mergeCell ref="E14:E15"/>
    <mergeCell ref="F14:F15"/>
    <mergeCell ref="G14:G15"/>
    <mergeCell ref="H14:H15"/>
    <mergeCell ref="J14:J15"/>
    <mergeCell ref="K14:K15"/>
    <mergeCell ref="I8:K8"/>
    <mergeCell ref="A64:A70"/>
    <mergeCell ref="C64:D70"/>
    <mergeCell ref="A49:A54"/>
    <mergeCell ref="C49:D54"/>
    <mergeCell ref="A36:A38"/>
    <mergeCell ref="C36:D38"/>
    <mergeCell ref="A32:A35"/>
    <mergeCell ref="C32:D35"/>
    <mergeCell ref="A22:A25"/>
    <mergeCell ref="C22:D25"/>
    <mergeCell ref="A16:A21"/>
    <mergeCell ref="C16:D21"/>
    <mergeCell ref="A26:A31"/>
    <mergeCell ref="C26:D31"/>
  </mergeCells>
  <hyperlinks>
    <hyperlink ref="I8:J8" location="Оглавление!A1" display="Оглавление!A1" xr:uid="{C574C1C1-8C7D-481F-8F27-64A9B09686CE}"/>
  </hyperlinks>
  <pageMargins left="0.31496062992125984" right="0.31496062992125984" top="0.55118110236220474" bottom="0.55118110236220474" header="0.31496062992125984" footer="0.31496062992125984"/>
  <pageSetup paperSize="9" scale="63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8811D-09AC-4020-A5FA-9816193FD9C4}">
  <sheetPr codeName="Лист4">
    <tabColor rgb="FFFFFF00"/>
    <pageSetUpPr fitToPage="1"/>
  </sheetPr>
  <dimension ref="A1:K97"/>
  <sheetViews>
    <sheetView view="pageBreakPreview" zoomScaleNormal="100" zoomScaleSheetLayoutView="100" workbookViewId="0">
      <selection activeCell="H14" sqref="H14"/>
    </sheetView>
  </sheetViews>
  <sheetFormatPr defaultColWidth="9.140625" defaultRowHeight="15" x14ac:dyDescent="0.25"/>
  <cols>
    <col min="1" max="1" width="13" style="8" customWidth="1"/>
    <col min="2" max="2" width="23.42578125" style="8" customWidth="1"/>
    <col min="3" max="3" width="18.42578125" style="8" customWidth="1"/>
    <col min="4" max="4" width="23.5703125" style="37" customWidth="1"/>
    <col min="5" max="5" width="21.140625" style="8" bestFit="1" customWidth="1"/>
    <col min="6" max="6" width="9" style="18" customWidth="1"/>
    <col min="7" max="7" width="10.140625" style="25" customWidth="1"/>
    <col min="8" max="8" width="12" style="36" customWidth="1"/>
    <col min="9" max="9" width="9.140625" style="8"/>
    <col min="10" max="10" width="11.5703125" style="8" bestFit="1" customWidth="1"/>
    <col min="11" max="12" width="9.140625" style="8"/>
    <col min="13" max="13" width="11.140625" style="8" bestFit="1" customWidth="1"/>
    <col min="14" max="16384" width="9.140625" style="8"/>
  </cols>
  <sheetData>
    <row r="1" spans="1:11" ht="18.75" x14ac:dyDescent="0.3">
      <c r="A1" s="2"/>
      <c r="B1" s="3"/>
      <c r="C1" s="3"/>
      <c r="D1" s="3"/>
      <c r="E1" s="4"/>
      <c r="F1" s="4"/>
      <c r="G1" s="5"/>
      <c r="H1" s="6"/>
      <c r="I1" s="2"/>
      <c r="J1" s="2"/>
      <c r="K1" s="2"/>
    </row>
    <row r="2" spans="1:11" ht="38.25" customHeight="1" x14ac:dyDescent="0.3">
      <c r="A2" s="2"/>
      <c r="B2" s="3"/>
      <c r="C2" s="9"/>
      <c r="D2" s="9"/>
      <c r="E2" s="9"/>
      <c r="F2" s="10"/>
      <c r="G2" s="11"/>
      <c r="H2" s="12"/>
      <c r="I2" s="2"/>
      <c r="J2" s="2"/>
      <c r="K2" s="2"/>
    </row>
    <row r="3" spans="1:11" ht="18.75" x14ac:dyDescent="0.3">
      <c r="A3" s="2"/>
      <c r="B3" s="4"/>
      <c r="C3" s="4"/>
      <c r="D3" s="4"/>
      <c r="E3" s="4"/>
      <c r="F3" s="4"/>
      <c r="G3" s="13"/>
      <c r="H3" s="12"/>
      <c r="I3" s="2"/>
      <c r="J3" s="2"/>
      <c r="K3" s="2"/>
    </row>
    <row r="4" spans="1:11" ht="36" x14ac:dyDescent="0.55000000000000004">
      <c r="A4" s="612" t="s">
        <v>1538</v>
      </c>
      <c r="B4" s="612"/>
      <c r="C4" s="612"/>
      <c r="D4" s="612"/>
      <c r="E4" s="612"/>
      <c r="F4" s="612"/>
      <c r="G4" s="612"/>
      <c r="H4" s="612"/>
      <c r="I4" s="2"/>
      <c r="J4" s="2"/>
    </row>
    <row r="5" spans="1:11" s="18" customFormat="1" ht="12" customHeight="1" x14ac:dyDescent="0.2">
      <c r="A5" s="16"/>
      <c r="B5" s="16"/>
      <c r="C5" s="20"/>
      <c r="D5" s="16"/>
      <c r="E5" s="16"/>
      <c r="F5" s="16"/>
      <c r="G5" s="22"/>
      <c r="H5" s="17"/>
    </row>
    <row r="6" spans="1:11" s="18" customFormat="1" ht="12" customHeight="1" x14ac:dyDescent="0.25">
      <c r="A6" s="16" t="s">
        <v>360</v>
      </c>
      <c r="B6" s="16"/>
      <c r="C6" s="16"/>
      <c r="D6" s="16"/>
      <c r="E6" s="16"/>
      <c r="F6" s="16"/>
      <c r="G6" s="22"/>
      <c r="H6" s="17"/>
      <c r="I6" s="84"/>
      <c r="J6" s="16"/>
    </row>
    <row r="7" spans="1:11" s="18" customFormat="1" ht="12" customHeight="1" x14ac:dyDescent="0.25">
      <c r="A7" s="19" t="s">
        <v>358</v>
      </c>
      <c r="B7" s="16"/>
      <c r="C7" s="20"/>
      <c r="D7" s="16"/>
      <c r="E7" s="16"/>
      <c r="F7" s="16"/>
      <c r="G7" s="22"/>
      <c r="H7" s="613" t="s">
        <v>3</v>
      </c>
      <c r="I7" s="613"/>
      <c r="J7" s="613"/>
    </row>
    <row r="8" spans="1:11" s="60" customFormat="1" ht="12" customHeight="1" x14ac:dyDescent="0.25">
      <c r="A8" s="55" t="s">
        <v>359</v>
      </c>
      <c r="B8" s="55"/>
      <c r="C8" s="55"/>
      <c r="D8" s="55"/>
      <c r="E8" s="62"/>
      <c r="F8" s="63"/>
      <c r="G8" s="55"/>
      <c r="H8" s="59"/>
      <c r="I8" s="55"/>
      <c r="J8" s="55"/>
    </row>
    <row r="9" spans="1:11" s="60" customFormat="1" ht="12" customHeight="1" x14ac:dyDescent="0.25">
      <c r="A9" s="55" t="s">
        <v>362</v>
      </c>
      <c r="B9" s="55"/>
      <c r="C9" s="55"/>
      <c r="D9" s="55"/>
      <c r="E9" s="62"/>
      <c r="F9" s="63"/>
      <c r="G9" s="55"/>
      <c r="H9" s="59"/>
      <c r="I9" s="55"/>
      <c r="J9" s="55"/>
    </row>
    <row r="10" spans="1:11" s="60" customFormat="1" ht="12" customHeight="1" thickBot="1" x14ac:dyDescent="0.3">
      <c r="A10" s="64" t="s">
        <v>361</v>
      </c>
      <c r="B10" s="55"/>
      <c r="C10" s="55"/>
      <c r="D10" s="55"/>
      <c r="E10" s="62"/>
      <c r="F10" s="63"/>
      <c r="G10" s="55"/>
      <c r="H10" s="59"/>
      <c r="I10" s="55"/>
      <c r="J10" s="55"/>
    </row>
    <row r="11" spans="1:11" s="18" customFormat="1" ht="12" customHeight="1" thickBot="1" x14ac:dyDescent="0.25">
      <c r="A11" s="19"/>
      <c r="C11" s="19"/>
      <c r="D11" s="16"/>
      <c r="E11" s="16"/>
      <c r="F11" s="16"/>
      <c r="G11" s="22"/>
      <c r="H11" s="17"/>
      <c r="I11" s="714">
        <f>SUM(J14:J97)</f>
        <v>0</v>
      </c>
      <c r="J11" s="715"/>
    </row>
    <row r="12" spans="1:11" s="26" customFormat="1" ht="25.5" customHeight="1" x14ac:dyDescent="0.25">
      <c r="A12" s="716" t="s">
        <v>5</v>
      </c>
      <c r="B12" s="718" t="s">
        <v>6</v>
      </c>
      <c r="C12" s="720" t="s">
        <v>7</v>
      </c>
      <c r="D12" s="721"/>
      <c r="E12" s="771" t="s">
        <v>8</v>
      </c>
      <c r="F12" s="773" t="s">
        <v>10</v>
      </c>
      <c r="G12" s="775" t="s">
        <v>11</v>
      </c>
      <c r="H12" s="475" t="s">
        <v>1612</v>
      </c>
      <c r="I12" s="732" t="s">
        <v>13</v>
      </c>
      <c r="J12" s="734" t="s">
        <v>282</v>
      </c>
      <c r="K12" s="25"/>
    </row>
    <row r="13" spans="1:11" ht="15.75" thickBot="1" x14ac:dyDescent="0.3">
      <c r="A13" s="717"/>
      <c r="B13" s="719"/>
      <c r="C13" s="722"/>
      <c r="D13" s="723"/>
      <c r="E13" s="772"/>
      <c r="F13" s="774"/>
      <c r="G13" s="776"/>
      <c r="H13" s="487" t="s">
        <v>280</v>
      </c>
      <c r="I13" s="777"/>
      <c r="J13" s="735"/>
    </row>
    <row r="14" spans="1:11" ht="15.75" customHeight="1" x14ac:dyDescent="0.25">
      <c r="A14" s="755"/>
      <c r="B14" s="235" t="s">
        <v>363</v>
      </c>
      <c r="C14" s="767" t="s">
        <v>367</v>
      </c>
      <c r="D14" s="768"/>
      <c r="E14" s="119">
        <v>16</v>
      </c>
      <c r="F14" s="116">
        <v>20</v>
      </c>
      <c r="G14" s="182">
        <v>300</v>
      </c>
      <c r="H14" s="477">
        <v>16.8</v>
      </c>
      <c r="I14" s="504"/>
      <c r="J14" s="494">
        <f>I14*H14</f>
        <v>0</v>
      </c>
    </row>
    <row r="15" spans="1:11" x14ac:dyDescent="0.25">
      <c r="A15" s="755"/>
      <c r="B15" s="231" t="s">
        <v>364</v>
      </c>
      <c r="C15" s="740" t="s">
        <v>368</v>
      </c>
      <c r="D15" s="741"/>
      <c r="E15" s="120">
        <v>20</v>
      </c>
      <c r="F15" s="115">
        <v>20</v>
      </c>
      <c r="G15" s="183">
        <v>300</v>
      </c>
      <c r="H15" s="499">
        <v>20</v>
      </c>
      <c r="I15" s="505"/>
      <c r="J15" s="495">
        <f t="shared" ref="J15:J77" si="0">I15*H15</f>
        <v>0</v>
      </c>
    </row>
    <row r="16" spans="1:11" x14ac:dyDescent="0.25">
      <c r="A16" s="755"/>
      <c r="B16" s="231" t="s">
        <v>365</v>
      </c>
      <c r="C16" s="740" t="s">
        <v>369</v>
      </c>
      <c r="D16" s="741"/>
      <c r="E16" s="120">
        <v>25</v>
      </c>
      <c r="F16" s="115">
        <v>20</v>
      </c>
      <c r="G16" s="183">
        <v>200</v>
      </c>
      <c r="H16" s="499">
        <v>27.31</v>
      </c>
      <c r="I16" s="505"/>
      <c r="J16" s="495">
        <f t="shared" si="0"/>
        <v>0</v>
      </c>
    </row>
    <row r="17" spans="1:10" ht="15.75" thickBot="1" x14ac:dyDescent="0.3">
      <c r="A17" s="745"/>
      <c r="B17" s="236" t="s">
        <v>366</v>
      </c>
      <c r="C17" s="761" t="s">
        <v>370</v>
      </c>
      <c r="D17" s="762"/>
      <c r="E17" s="121">
        <v>32</v>
      </c>
      <c r="F17" s="118">
        <v>5</v>
      </c>
      <c r="G17" s="184">
        <v>100</v>
      </c>
      <c r="H17" s="501">
        <v>48.33</v>
      </c>
      <c r="I17" s="506"/>
      <c r="J17" s="507">
        <f t="shared" si="0"/>
        <v>0</v>
      </c>
    </row>
    <row r="18" spans="1:10" ht="15" customHeight="1" x14ac:dyDescent="0.25">
      <c r="A18" s="744"/>
      <c r="B18" s="237" t="s">
        <v>371</v>
      </c>
      <c r="C18" s="753" t="s">
        <v>376</v>
      </c>
      <c r="D18" s="754"/>
      <c r="E18" s="122" t="s">
        <v>381</v>
      </c>
      <c r="F18" s="117">
        <v>10</v>
      </c>
      <c r="G18" s="185">
        <v>250</v>
      </c>
      <c r="H18" s="477">
        <v>82.87</v>
      </c>
      <c r="I18" s="504"/>
      <c r="J18" s="494">
        <f t="shared" si="0"/>
        <v>0</v>
      </c>
    </row>
    <row r="19" spans="1:10" x14ac:dyDescent="0.25">
      <c r="A19" s="755"/>
      <c r="B19" s="231" t="s">
        <v>372</v>
      </c>
      <c r="C19" s="740" t="s">
        <v>377</v>
      </c>
      <c r="D19" s="741"/>
      <c r="E19" s="120" t="s">
        <v>382</v>
      </c>
      <c r="F19" s="115">
        <v>10</v>
      </c>
      <c r="G19" s="183">
        <v>250</v>
      </c>
      <c r="H19" s="499">
        <v>156.54</v>
      </c>
      <c r="I19" s="505"/>
      <c r="J19" s="495">
        <f t="shared" si="0"/>
        <v>0</v>
      </c>
    </row>
    <row r="20" spans="1:10" x14ac:dyDescent="0.25">
      <c r="A20" s="755"/>
      <c r="B20" s="231" t="s">
        <v>373</v>
      </c>
      <c r="C20" s="740" t="s">
        <v>378</v>
      </c>
      <c r="D20" s="741"/>
      <c r="E20" s="120" t="s">
        <v>383</v>
      </c>
      <c r="F20" s="115">
        <v>10</v>
      </c>
      <c r="G20" s="183">
        <v>100</v>
      </c>
      <c r="H20" s="499">
        <v>211.72</v>
      </c>
      <c r="I20" s="505"/>
      <c r="J20" s="495">
        <f t="shared" si="0"/>
        <v>0</v>
      </c>
    </row>
    <row r="21" spans="1:10" ht="15.75" thickBot="1" x14ac:dyDescent="0.3">
      <c r="A21" s="755"/>
      <c r="B21" s="231" t="s">
        <v>374</v>
      </c>
      <c r="C21" s="740" t="s">
        <v>379</v>
      </c>
      <c r="D21" s="741"/>
      <c r="E21" s="120" t="s">
        <v>384</v>
      </c>
      <c r="F21" s="115">
        <v>5</v>
      </c>
      <c r="G21" s="183">
        <v>100</v>
      </c>
      <c r="H21" s="501">
        <v>497.7</v>
      </c>
      <c r="I21" s="505"/>
      <c r="J21" s="507">
        <f t="shared" si="0"/>
        <v>0</v>
      </c>
    </row>
    <row r="22" spans="1:10" x14ac:dyDescent="0.25">
      <c r="A22" s="756"/>
      <c r="B22" s="237" t="s">
        <v>386</v>
      </c>
      <c r="C22" s="765" t="s">
        <v>433</v>
      </c>
      <c r="D22" s="766"/>
      <c r="E22" s="122" t="s">
        <v>393</v>
      </c>
      <c r="F22" s="117">
        <v>10</v>
      </c>
      <c r="G22" s="185">
        <v>250</v>
      </c>
      <c r="H22" s="477">
        <v>130</v>
      </c>
      <c r="I22" s="504"/>
      <c r="J22" s="494">
        <f t="shared" si="0"/>
        <v>0</v>
      </c>
    </row>
    <row r="23" spans="1:10" x14ac:dyDescent="0.25">
      <c r="A23" s="757"/>
      <c r="B23" s="231" t="s">
        <v>387</v>
      </c>
      <c r="C23" s="769" t="s">
        <v>434</v>
      </c>
      <c r="D23" s="770"/>
      <c r="E23" s="120" t="s">
        <v>394</v>
      </c>
      <c r="F23" s="115">
        <v>10</v>
      </c>
      <c r="G23" s="183">
        <v>100</v>
      </c>
      <c r="H23" s="499">
        <v>203.43</v>
      </c>
      <c r="I23" s="505"/>
      <c r="J23" s="495">
        <f t="shared" si="0"/>
        <v>0</v>
      </c>
    </row>
    <row r="24" spans="1:10" x14ac:dyDescent="0.25">
      <c r="A24" s="757"/>
      <c r="B24" s="231" t="s">
        <v>388</v>
      </c>
      <c r="C24" s="769" t="s">
        <v>435</v>
      </c>
      <c r="D24" s="770"/>
      <c r="E24" s="120" t="s">
        <v>395</v>
      </c>
      <c r="F24" s="115">
        <v>10</v>
      </c>
      <c r="G24" s="183">
        <v>100</v>
      </c>
      <c r="H24" s="499">
        <v>199.79</v>
      </c>
      <c r="I24" s="505"/>
      <c r="J24" s="495">
        <f t="shared" si="0"/>
        <v>0</v>
      </c>
    </row>
    <row r="25" spans="1:10" x14ac:dyDescent="0.25">
      <c r="A25" s="757"/>
      <c r="B25" s="231" t="s">
        <v>389</v>
      </c>
      <c r="C25" s="769" t="s">
        <v>436</v>
      </c>
      <c r="D25" s="770"/>
      <c r="E25" s="120" t="s">
        <v>396</v>
      </c>
      <c r="F25" s="115">
        <v>5</v>
      </c>
      <c r="G25" s="183">
        <v>100</v>
      </c>
      <c r="H25" s="499">
        <v>649.49</v>
      </c>
      <c r="I25" s="505"/>
      <c r="J25" s="495">
        <f t="shared" si="0"/>
        <v>0</v>
      </c>
    </row>
    <row r="26" spans="1:10" ht="15.75" thickBot="1" x14ac:dyDescent="0.3">
      <c r="A26" s="757"/>
      <c r="B26" s="231" t="s">
        <v>390</v>
      </c>
      <c r="C26" s="769" t="s">
        <v>437</v>
      </c>
      <c r="D26" s="770"/>
      <c r="E26" s="120" t="s">
        <v>397</v>
      </c>
      <c r="F26" s="115">
        <v>5</v>
      </c>
      <c r="G26" s="183">
        <v>100</v>
      </c>
      <c r="H26" s="501">
        <v>492.62</v>
      </c>
      <c r="I26" s="505"/>
      <c r="J26" s="507">
        <f t="shared" si="0"/>
        <v>0</v>
      </c>
    </row>
    <row r="27" spans="1:10" x14ac:dyDescent="0.25">
      <c r="A27" s="756"/>
      <c r="B27" s="237" t="s">
        <v>400</v>
      </c>
      <c r="C27" s="753" t="s">
        <v>411</v>
      </c>
      <c r="D27" s="754"/>
      <c r="E27" s="122" t="s">
        <v>422</v>
      </c>
      <c r="F27" s="117">
        <v>10</v>
      </c>
      <c r="G27" s="185">
        <v>250</v>
      </c>
      <c r="H27" s="477">
        <v>99</v>
      </c>
      <c r="I27" s="504"/>
      <c r="J27" s="494">
        <f t="shared" si="0"/>
        <v>0</v>
      </c>
    </row>
    <row r="28" spans="1:10" x14ac:dyDescent="0.25">
      <c r="A28" s="757"/>
      <c r="B28" s="231" t="s">
        <v>401</v>
      </c>
      <c r="C28" s="740" t="s">
        <v>412</v>
      </c>
      <c r="D28" s="741"/>
      <c r="E28" s="120" t="s">
        <v>423</v>
      </c>
      <c r="F28" s="115">
        <v>10</v>
      </c>
      <c r="G28" s="183">
        <v>250</v>
      </c>
      <c r="H28" s="499">
        <v>119.82</v>
      </c>
      <c r="I28" s="505"/>
      <c r="J28" s="495">
        <f t="shared" si="0"/>
        <v>0</v>
      </c>
    </row>
    <row r="29" spans="1:10" x14ac:dyDescent="0.25">
      <c r="A29" s="757"/>
      <c r="B29" s="231" t="s">
        <v>402</v>
      </c>
      <c r="C29" s="740" t="s">
        <v>413</v>
      </c>
      <c r="D29" s="741"/>
      <c r="E29" s="120" t="s">
        <v>424</v>
      </c>
      <c r="F29" s="115">
        <v>10</v>
      </c>
      <c r="G29" s="183">
        <v>250</v>
      </c>
      <c r="H29" s="499">
        <v>154.63</v>
      </c>
      <c r="I29" s="505"/>
      <c r="J29" s="495">
        <f t="shared" si="0"/>
        <v>0</v>
      </c>
    </row>
    <row r="30" spans="1:10" x14ac:dyDescent="0.25">
      <c r="A30" s="757"/>
      <c r="B30" s="231" t="s">
        <v>403</v>
      </c>
      <c r="C30" s="740" t="s">
        <v>414</v>
      </c>
      <c r="D30" s="741"/>
      <c r="E30" s="120" t="s">
        <v>425</v>
      </c>
      <c r="F30" s="115">
        <v>10</v>
      </c>
      <c r="G30" s="183">
        <v>250</v>
      </c>
      <c r="H30" s="499">
        <v>88.2</v>
      </c>
      <c r="I30" s="505"/>
      <c r="J30" s="495">
        <f t="shared" si="0"/>
        <v>0</v>
      </c>
    </row>
    <row r="31" spans="1:10" x14ac:dyDescent="0.25">
      <c r="A31" s="757"/>
      <c r="B31" s="231" t="s">
        <v>404</v>
      </c>
      <c r="C31" s="740" t="s">
        <v>415</v>
      </c>
      <c r="D31" s="741"/>
      <c r="E31" s="120" t="s">
        <v>426</v>
      </c>
      <c r="F31" s="115">
        <v>10</v>
      </c>
      <c r="G31" s="183">
        <v>250</v>
      </c>
      <c r="H31" s="499">
        <v>157.96</v>
      </c>
      <c r="I31" s="505"/>
      <c r="J31" s="495">
        <f t="shared" si="0"/>
        <v>0</v>
      </c>
    </row>
    <row r="32" spans="1:10" x14ac:dyDescent="0.25">
      <c r="A32" s="757"/>
      <c r="B32" s="231" t="s">
        <v>405</v>
      </c>
      <c r="C32" s="740" t="s">
        <v>416</v>
      </c>
      <c r="D32" s="741"/>
      <c r="E32" s="120" t="s">
        <v>427</v>
      </c>
      <c r="F32" s="115">
        <v>10</v>
      </c>
      <c r="G32" s="183">
        <v>250</v>
      </c>
      <c r="H32" s="499">
        <v>177.46</v>
      </c>
      <c r="I32" s="505"/>
      <c r="J32" s="495">
        <f t="shared" si="0"/>
        <v>0</v>
      </c>
    </row>
    <row r="33" spans="1:10" x14ac:dyDescent="0.25">
      <c r="A33" s="757"/>
      <c r="B33" s="231" t="s">
        <v>406</v>
      </c>
      <c r="C33" s="740" t="s">
        <v>417</v>
      </c>
      <c r="D33" s="741"/>
      <c r="E33" s="120" t="s">
        <v>428</v>
      </c>
      <c r="F33" s="115">
        <v>5</v>
      </c>
      <c r="G33" s="183">
        <v>100</v>
      </c>
      <c r="H33" s="499">
        <v>227.83</v>
      </c>
      <c r="I33" s="505"/>
      <c r="J33" s="495">
        <f t="shared" si="0"/>
        <v>0</v>
      </c>
    </row>
    <row r="34" spans="1:10" ht="15.75" thickBot="1" x14ac:dyDescent="0.3">
      <c r="A34" s="757"/>
      <c r="B34" s="231" t="s">
        <v>408</v>
      </c>
      <c r="C34" s="740" t="s">
        <v>419</v>
      </c>
      <c r="D34" s="741"/>
      <c r="E34" s="120" t="s">
        <v>430</v>
      </c>
      <c r="F34" s="115">
        <v>5</v>
      </c>
      <c r="G34" s="183">
        <v>100</v>
      </c>
      <c r="H34" s="501">
        <v>486.73</v>
      </c>
      <c r="I34" s="505"/>
      <c r="J34" s="507">
        <f t="shared" si="0"/>
        <v>0</v>
      </c>
    </row>
    <row r="35" spans="1:10" x14ac:dyDescent="0.25">
      <c r="A35" s="756"/>
      <c r="B35" s="237" t="s">
        <v>440</v>
      </c>
      <c r="C35" s="753" t="s">
        <v>449</v>
      </c>
      <c r="D35" s="754"/>
      <c r="E35" s="122" t="s">
        <v>458</v>
      </c>
      <c r="F35" s="117">
        <v>10</v>
      </c>
      <c r="G35" s="185">
        <v>250</v>
      </c>
      <c r="H35" s="477">
        <v>152.1</v>
      </c>
      <c r="I35" s="504"/>
      <c r="J35" s="494">
        <f t="shared" si="0"/>
        <v>0</v>
      </c>
    </row>
    <row r="36" spans="1:10" x14ac:dyDescent="0.25">
      <c r="A36" s="757"/>
      <c r="B36" s="231" t="s">
        <v>441</v>
      </c>
      <c r="C36" s="740" t="s">
        <v>450</v>
      </c>
      <c r="D36" s="741"/>
      <c r="E36" s="120" t="s">
        <v>459</v>
      </c>
      <c r="F36" s="115">
        <v>10</v>
      </c>
      <c r="G36" s="183">
        <v>250</v>
      </c>
      <c r="H36" s="499">
        <v>162.69999999999999</v>
      </c>
      <c r="I36" s="505"/>
      <c r="J36" s="495">
        <f t="shared" si="0"/>
        <v>0</v>
      </c>
    </row>
    <row r="37" spans="1:10" x14ac:dyDescent="0.25">
      <c r="A37" s="757"/>
      <c r="B37" s="231" t="s">
        <v>442</v>
      </c>
      <c r="C37" s="740" t="s">
        <v>451</v>
      </c>
      <c r="D37" s="741"/>
      <c r="E37" s="120" t="s">
        <v>460</v>
      </c>
      <c r="F37" s="115">
        <v>10</v>
      </c>
      <c r="G37" s="183">
        <v>250</v>
      </c>
      <c r="H37" s="499">
        <v>173.55</v>
      </c>
      <c r="I37" s="505"/>
      <c r="J37" s="495">
        <f t="shared" si="0"/>
        <v>0</v>
      </c>
    </row>
    <row r="38" spans="1:10" x14ac:dyDescent="0.25">
      <c r="A38" s="757"/>
      <c r="B38" s="231" t="s">
        <v>443</v>
      </c>
      <c r="C38" s="740" t="s">
        <v>452</v>
      </c>
      <c r="D38" s="741"/>
      <c r="E38" s="120" t="s">
        <v>461</v>
      </c>
      <c r="F38" s="115">
        <v>10</v>
      </c>
      <c r="G38" s="183">
        <v>250</v>
      </c>
      <c r="H38" s="499">
        <v>237.15</v>
      </c>
      <c r="I38" s="505"/>
      <c r="J38" s="495">
        <f t="shared" si="0"/>
        <v>0</v>
      </c>
    </row>
    <row r="39" spans="1:10" x14ac:dyDescent="0.25">
      <c r="A39" s="757"/>
      <c r="B39" s="231" t="s">
        <v>444</v>
      </c>
      <c r="C39" s="740" t="s">
        <v>453</v>
      </c>
      <c r="D39" s="741"/>
      <c r="E39" s="120" t="s">
        <v>462</v>
      </c>
      <c r="F39" s="115">
        <v>10</v>
      </c>
      <c r="G39" s="183">
        <v>100</v>
      </c>
      <c r="H39" s="499">
        <v>293</v>
      </c>
      <c r="I39" s="505"/>
      <c r="J39" s="495">
        <f t="shared" si="0"/>
        <v>0</v>
      </c>
    </row>
    <row r="40" spans="1:10" ht="15.75" thickBot="1" x14ac:dyDescent="0.3">
      <c r="A40" s="757"/>
      <c r="B40" s="231" t="s">
        <v>446</v>
      </c>
      <c r="C40" s="740" t="s">
        <v>455</v>
      </c>
      <c r="D40" s="741"/>
      <c r="E40" s="120" t="s">
        <v>464</v>
      </c>
      <c r="F40" s="115">
        <v>5</v>
      </c>
      <c r="G40" s="183">
        <v>100</v>
      </c>
      <c r="H40" s="501">
        <v>744.17</v>
      </c>
      <c r="I40" s="505"/>
      <c r="J40" s="507">
        <f t="shared" si="0"/>
        <v>0</v>
      </c>
    </row>
    <row r="41" spans="1:10" x14ac:dyDescent="0.25">
      <c r="A41" s="744"/>
      <c r="B41" s="237" t="s">
        <v>467</v>
      </c>
      <c r="C41" s="753" t="s">
        <v>569</v>
      </c>
      <c r="D41" s="754"/>
      <c r="E41" s="122" t="s">
        <v>381</v>
      </c>
      <c r="F41" s="117">
        <v>10</v>
      </c>
      <c r="G41" s="185">
        <v>250</v>
      </c>
      <c r="H41" s="477">
        <v>128.91</v>
      </c>
      <c r="I41" s="504"/>
      <c r="J41" s="494">
        <f t="shared" si="0"/>
        <v>0</v>
      </c>
    </row>
    <row r="42" spans="1:10" x14ac:dyDescent="0.25">
      <c r="A42" s="755"/>
      <c r="B42" s="231" t="s">
        <v>468</v>
      </c>
      <c r="C42" s="740" t="s">
        <v>570</v>
      </c>
      <c r="D42" s="741"/>
      <c r="E42" s="120" t="s">
        <v>382</v>
      </c>
      <c r="F42" s="115">
        <v>10</v>
      </c>
      <c r="G42" s="183">
        <v>100</v>
      </c>
      <c r="H42" s="499">
        <v>186.77</v>
      </c>
      <c r="I42" s="505"/>
      <c r="J42" s="495">
        <f t="shared" si="0"/>
        <v>0</v>
      </c>
    </row>
    <row r="43" spans="1:10" x14ac:dyDescent="0.25">
      <c r="A43" s="755"/>
      <c r="B43" s="231" t="s">
        <v>469</v>
      </c>
      <c r="C43" s="740" t="s">
        <v>571</v>
      </c>
      <c r="D43" s="741"/>
      <c r="E43" s="120" t="s">
        <v>383</v>
      </c>
      <c r="F43" s="115">
        <v>5</v>
      </c>
      <c r="G43" s="183">
        <v>50</v>
      </c>
      <c r="H43" s="499">
        <v>282</v>
      </c>
      <c r="I43" s="505"/>
      <c r="J43" s="495">
        <f t="shared" si="0"/>
        <v>0</v>
      </c>
    </row>
    <row r="44" spans="1:10" ht="15.75" thickBot="1" x14ac:dyDescent="0.3">
      <c r="A44" s="755"/>
      <c r="B44" s="231" t="s">
        <v>470</v>
      </c>
      <c r="C44" s="740" t="s">
        <v>572</v>
      </c>
      <c r="D44" s="741"/>
      <c r="E44" s="120" t="s">
        <v>384</v>
      </c>
      <c r="F44" s="115">
        <v>5</v>
      </c>
      <c r="G44" s="183">
        <v>50</v>
      </c>
      <c r="H44" s="501">
        <v>574.24</v>
      </c>
      <c r="I44" s="505"/>
      <c r="J44" s="507">
        <f t="shared" si="0"/>
        <v>0</v>
      </c>
    </row>
    <row r="45" spans="1:10" x14ac:dyDescent="0.25">
      <c r="A45" s="744"/>
      <c r="B45" s="237" t="s">
        <v>472</v>
      </c>
      <c r="C45" s="753" t="s">
        <v>479</v>
      </c>
      <c r="D45" s="754"/>
      <c r="E45" s="122" t="s">
        <v>422</v>
      </c>
      <c r="F45" s="117">
        <v>10</v>
      </c>
      <c r="G45" s="185">
        <v>150</v>
      </c>
      <c r="H45" s="477">
        <v>161.56</v>
      </c>
      <c r="I45" s="504"/>
      <c r="J45" s="494">
        <f t="shared" si="0"/>
        <v>0</v>
      </c>
    </row>
    <row r="46" spans="1:10" x14ac:dyDescent="0.25">
      <c r="A46" s="755"/>
      <c r="B46" s="231" t="s">
        <v>473</v>
      </c>
      <c r="C46" s="740" t="s">
        <v>479</v>
      </c>
      <c r="D46" s="741"/>
      <c r="E46" s="120" t="s">
        <v>423</v>
      </c>
      <c r="F46" s="115">
        <v>10</v>
      </c>
      <c r="G46" s="183">
        <v>150</v>
      </c>
      <c r="H46" s="499">
        <v>193.75</v>
      </c>
      <c r="I46" s="505"/>
      <c r="J46" s="495">
        <f t="shared" si="0"/>
        <v>0</v>
      </c>
    </row>
    <row r="47" spans="1:10" ht="15" customHeight="1" x14ac:dyDescent="0.25">
      <c r="A47" s="755"/>
      <c r="B47" s="231" t="s">
        <v>474</v>
      </c>
      <c r="C47" s="740" t="s">
        <v>479</v>
      </c>
      <c r="D47" s="741"/>
      <c r="E47" s="120" t="s">
        <v>425</v>
      </c>
      <c r="F47" s="115">
        <v>10</v>
      </c>
      <c r="G47" s="183">
        <v>50</v>
      </c>
      <c r="H47" s="499">
        <v>210.41</v>
      </c>
      <c r="I47" s="505"/>
      <c r="J47" s="495">
        <f t="shared" si="0"/>
        <v>0</v>
      </c>
    </row>
    <row r="48" spans="1:10" x14ac:dyDescent="0.25">
      <c r="A48" s="755"/>
      <c r="B48" s="231" t="s">
        <v>476</v>
      </c>
      <c r="C48" s="740" t="s">
        <v>479</v>
      </c>
      <c r="D48" s="741"/>
      <c r="E48" s="120" t="s">
        <v>426</v>
      </c>
      <c r="F48" s="115">
        <v>10</v>
      </c>
      <c r="G48" s="183">
        <v>50</v>
      </c>
      <c r="H48" s="499">
        <v>201.11</v>
      </c>
      <c r="I48" s="505"/>
      <c r="J48" s="495">
        <f t="shared" si="0"/>
        <v>0</v>
      </c>
    </row>
    <row r="49" spans="1:10" x14ac:dyDescent="0.25">
      <c r="A49" s="755"/>
      <c r="B49" s="231" t="s">
        <v>475</v>
      </c>
      <c r="C49" s="740" t="s">
        <v>479</v>
      </c>
      <c r="D49" s="741"/>
      <c r="E49" s="120" t="s">
        <v>427</v>
      </c>
      <c r="F49" s="115">
        <v>10</v>
      </c>
      <c r="G49" s="183">
        <v>50</v>
      </c>
      <c r="H49" s="499">
        <v>392.6</v>
      </c>
      <c r="I49" s="505"/>
      <c r="J49" s="495">
        <f t="shared" si="0"/>
        <v>0</v>
      </c>
    </row>
    <row r="50" spans="1:10" x14ac:dyDescent="0.25">
      <c r="A50" s="755"/>
      <c r="B50" s="231" t="s">
        <v>477</v>
      </c>
      <c r="C50" s="740" t="s">
        <v>479</v>
      </c>
      <c r="D50" s="741"/>
      <c r="E50" s="120" t="s">
        <v>429</v>
      </c>
      <c r="F50" s="115">
        <v>5</v>
      </c>
      <c r="G50" s="183">
        <v>50</v>
      </c>
      <c r="H50" s="499">
        <v>403.2</v>
      </c>
      <c r="I50" s="505"/>
      <c r="J50" s="495">
        <f t="shared" si="0"/>
        <v>0</v>
      </c>
    </row>
    <row r="51" spans="1:10" ht="15.75" thickBot="1" x14ac:dyDescent="0.3">
      <c r="A51" s="745"/>
      <c r="B51" s="236" t="s">
        <v>478</v>
      </c>
      <c r="C51" s="761" t="s">
        <v>479</v>
      </c>
      <c r="D51" s="762"/>
      <c r="E51" s="121" t="s">
        <v>430</v>
      </c>
      <c r="F51" s="118">
        <v>5</v>
      </c>
      <c r="G51" s="184">
        <v>50</v>
      </c>
      <c r="H51" s="501">
        <v>436.8</v>
      </c>
      <c r="I51" s="506"/>
      <c r="J51" s="507">
        <f t="shared" si="0"/>
        <v>0</v>
      </c>
    </row>
    <row r="52" spans="1:10" x14ac:dyDescent="0.25">
      <c r="A52" s="756"/>
      <c r="B52" s="237" t="s">
        <v>480</v>
      </c>
      <c r="C52" s="753" t="s">
        <v>487</v>
      </c>
      <c r="D52" s="754"/>
      <c r="E52" s="122" t="s">
        <v>458</v>
      </c>
      <c r="F52" s="117">
        <v>10</v>
      </c>
      <c r="G52" s="185">
        <v>150</v>
      </c>
      <c r="H52" s="477">
        <v>144.58000000000001</v>
      </c>
      <c r="I52" s="504"/>
      <c r="J52" s="494">
        <f t="shared" si="0"/>
        <v>0</v>
      </c>
    </row>
    <row r="53" spans="1:10" x14ac:dyDescent="0.25">
      <c r="A53" s="757"/>
      <c r="B53" s="231" t="s">
        <v>481</v>
      </c>
      <c r="C53" s="740" t="s">
        <v>487</v>
      </c>
      <c r="D53" s="741"/>
      <c r="E53" s="120" t="s">
        <v>459</v>
      </c>
      <c r="F53" s="115">
        <v>10</v>
      </c>
      <c r="G53" s="183">
        <v>150</v>
      </c>
      <c r="H53" s="499">
        <v>148.38999999999999</v>
      </c>
      <c r="I53" s="505"/>
      <c r="J53" s="495">
        <f t="shared" si="0"/>
        <v>0</v>
      </c>
    </row>
    <row r="54" spans="1:10" x14ac:dyDescent="0.25">
      <c r="A54" s="757"/>
      <c r="B54" s="231" t="s">
        <v>482</v>
      </c>
      <c r="C54" s="740" t="s">
        <v>487</v>
      </c>
      <c r="D54" s="741"/>
      <c r="E54" s="120" t="s">
        <v>460</v>
      </c>
      <c r="F54" s="115">
        <v>10</v>
      </c>
      <c r="G54" s="183">
        <v>50</v>
      </c>
      <c r="H54" s="499">
        <v>157.5</v>
      </c>
      <c r="I54" s="505"/>
      <c r="J54" s="495">
        <f t="shared" si="0"/>
        <v>0</v>
      </c>
    </row>
    <row r="55" spans="1:10" ht="15" customHeight="1" x14ac:dyDescent="0.25">
      <c r="A55" s="757"/>
      <c r="B55" s="231" t="s">
        <v>483</v>
      </c>
      <c r="C55" s="740" t="s">
        <v>487</v>
      </c>
      <c r="D55" s="741"/>
      <c r="E55" s="120" t="s">
        <v>461</v>
      </c>
      <c r="F55" s="115">
        <v>10</v>
      </c>
      <c r="G55" s="183">
        <v>50</v>
      </c>
      <c r="H55" s="499">
        <v>240.16</v>
      </c>
      <c r="I55" s="505"/>
      <c r="J55" s="495">
        <f t="shared" si="0"/>
        <v>0</v>
      </c>
    </row>
    <row r="56" spans="1:10" ht="14.25" customHeight="1" x14ac:dyDescent="0.25">
      <c r="A56" s="757"/>
      <c r="B56" s="231" t="s">
        <v>484</v>
      </c>
      <c r="C56" s="740" t="s">
        <v>487</v>
      </c>
      <c r="D56" s="741"/>
      <c r="E56" s="120" t="s">
        <v>462</v>
      </c>
      <c r="F56" s="115">
        <v>10</v>
      </c>
      <c r="G56" s="183">
        <v>50</v>
      </c>
      <c r="H56" s="499">
        <v>328</v>
      </c>
      <c r="I56" s="505"/>
      <c r="J56" s="495">
        <f t="shared" si="0"/>
        <v>0</v>
      </c>
    </row>
    <row r="57" spans="1:10" ht="14.25" customHeight="1" x14ac:dyDescent="0.25">
      <c r="A57" s="757"/>
      <c r="B57" s="231" t="s">
        <v>485</v>
      </c>
      <c r="C57" s="740" t="s">
        <v>487</v>
      </c>
      <c r="D57" s="741"/>
      <c r="E57" s="120" t="s">
        <v>463</v>
      </c>
      <c r="F57" s="115">
        <v>5</v>
      </c>
      <c r="G57" s="183">
        <v>50</v>
      </c>
      <c r="H57" s="499">
        <v>477.75</v>
      </c>
      <c r="I57" s="505"/>
      <c r="J57" s="495">
        <f t="shared" si="0"/>
        <v>0</v>
      </c>
    </row>
    <row r="58" spans="1:10" ht="14.25" customHeight="1" thickBot="1" x14ac:dyDescent="0.3">
      <c r="A58" s="758"/>
      <c r="B58" s="236" t="s">
        <v>486</v>
      </c>
      <c r="C58" s="761" t="s">
        <v>487</v>
      </c>
      <c r="D58" s="762"/>
      <c r="E58" s="121" t="s">
        <v>464</v>
      </c>
      <c r="F58" s="118">
        <v>5</v>
      </c>
      <c r="G58" s="184">
        <v>50</v>
      </c>
      <c r="H58" s="501">
        <v>974.37</v>
      </c>
      <c r="I58" s="506"/>
      <c r="J58" s="507">
        <f t="shared" si="0"/>
        <v>0</v>
      </c>
    </row>
    <row r="59" spans="1:10" ht="14.25" customHeight="1" x14ac:dyDescent="0.25">
      <c r="A59" s="756"/>
      <c r="B59" s="237" t="s">
        <v>488</v>
      </c>
      <c r="C59" s="763" t="s">
        <v>493</v>
      </c>
      <c r="D59" s="764"/>
      <c r="E59" s="122" t="s">
        <v>494</v>
      </c>
      <c r="F59" s="117">
        <v>10</v>
      </c>
      <c r="G59" s="185">
        <v>100</v>
      </c>
      <c r="H59" s="477">
        <v>165.8</v>
      </c>
      <c r="I59" s="504"/>
      <c r="J59" s="494">
        <f t="shared" si="0"/>
        <v>0</v>
      </c>
    </row>
    <row r="60" spans="1:10" ht="14.25" customHeight="1" x14ac:dyDescent="0.25">
      <c r="A60" s="757"/>
      <c r="B60" s="231" t="s">
        <v>489</v>
      </c>
      <c r="C60" s="759" t="s">
        <v>499</v>
      </c>
      <c r="D60" s="760"/>
      <c r="E60" s="120" t="s">
        <v>495</v>
      </c>
      <c r="F60" s="115">
        <v>5</v>
      </c>
      <c r="G60" s="183">
        <v>100</v>
      </c>
      <c r="H60" s="499">
        <v>243.16</v>
      </c>
      <c r="I60" s="505"/>
      <c r="J60" s="495">
        <f t="shared" si="0"/>
        <v>0</v>
      </c>
    </row>
    <row r="61" spans="1:10" x14ac:dyDescent="0.25">
      <c r="A61" s="757"/>
      <c r="B61" s="231" t="s">
        <v>490</v>
      </c>
      <c r="C61" s="759" t="s">
        <v>500</v>
      </c>
      <c r="D61" s="760"/>
      <c r="E61" s="120" t="s">
        <v>496</v>
      </c>
      <c r="F61" s="115">
        <v>5</v>
      </c>
      <c r="G61" s="183">
        <v>50</v>
      </c>
      <c r="H61" s="499">
        <v>373.34</v>
      </c>
      <c r="I61" s="505"/>
      <c r="J61" s="495">
        <f t="shared" si="0"/>
        <v>0</v>
      </c>
    </row>
    <row r="62" spans="1:10" ht="15.75" thickBot="1" x14ac:dyDescent="0.3">
      <c r="A62" s="757"/>
      <c r="B62" s="231" t="s">
        <v>491</v>
      </c>
      <c r="C62" s="759" t="s">
        <v>501</v>
      </c>
      <c r="D62" s="760"/>
      <c r="E62" s="120" t="s">
        <v>497</v>
      </c>
      <c r="F62" s="115">
        <v>5</v>
      </c>
      <c r="G62" s="183">
        <v>40</v>
      </c>
      <c r="H62" s="501">
        <v>689.36</v>
      </c>
      <c r="I62" s="505"/>
      <c r="J62" s="507">
        <f t="shared" si="0"/>
        <v>0</v>
      </c>
    </row>
    <row r="63" spans="1:10" x14ac:dyDescent="0.25">
      <c r="A63" s="744"/>
      <c r="B63" s="237" t="s">
        <v>503</v>
      </c>
      <c r="C63" s="753" t="s">
        <v>525</v>
      </c>
      <c r="D63" s="754"/>
      <c r="E63" s="122" t="s">
        <v>526</v>
      </c>
      <c r="F63" s="117">
        <v>10</v>
      </c>
      <c r="G63" s="185">
        <v>100</v>
      </c>
      <c r="H63" s="477">
        <v>198.72</v>
      </c>
      <c r="I63" s="504"/>
      <c r="J63" s="494">
        <f t="shared" si="0"/>
        <v>0</v>
      </c>
    </row>
    <row r="64" spans="1:10" x14ac:dyDescent="0.25">
      <c r="A64" s="755"/>
      <c r="B64" s="231" t="s">
        <v>504</v>
      </c>
      <c r="C64" s="740" t="s">
        <v>548</v>
      </c>
      <c r="D64" s="741"/>
      <c r="E64" s="120" t="s">
        <v>527</v>
      </c>
      <c r="F64" s="115">
        <v>10</v>
      </c>
      <c r="G64" s="183">
        <v>100</v>
      </c>
      <c r="H64" s="499">
        <v>227.14</v>
      </c>
      <c r="I64" s="505"/>
      <c r="J64" s="495">
        <f t="shared" si="0"/>
        <v>0</v>
      </c>
    </row>
    <row r="65" spans="1:10" x14ac:dyDescent="0.25">
      <c r="A65" s="755"/>
      <c r="B65" s="231" t="s">
        <v>505</v>
      </c>
      <c r="C65" s="740" t="s">
        <v>549</v>
      </c>
      <c r="D65" s="741"/>
      <c r="E65" s="120" t="s">
        <v>528</v>
      </c>
      <c r="F65" s="115">
        <v>10</v>
      </c>
      <c r="G65" s="183">
        <v>100</v>
      </c>
      <c r="H65" s="499">
        <v>257.13</v>
      </c>
      <c r="I65" s="505"/>
      <c r="J65" s="495">
        <f t="shared" si="0"/>
        <v>0</v>
      </c>
    </row>
    <row r="66" spans="1:10" x14ac:dyDescent="0.25">
      <c r="A66" s="755"/>
      <c r="B66" s="231" t="s">
        <v>506</v>
      </c>
      <c r="C66" s="740" t="s">
        <v>550</v>
      </c>
      <c r="D66" s="741"/>
      <c r="E66" s="120" t="s">
        <v>529</v>
      </c>
      <c r="F66" s="115">
        <v>10</v>
      </c>
      <c r="G66" s="183">
        <v>100</v>
      </c>
      <c r="H66" s="499">
        <v>271.22000000000003</v>
      </c>
      <c r="I66" s="505"/>
      <c r="J66" s="495">
        <f t="shared" si="0"/>
        <v>0</v>
      </c>
    </row>
    <row r="67" spans="1:10" x14ac:dyDescent="0.25">
      <c r="A67" s="755"/>
      <c r="B67" s="231" t="s">
        <v>507</v>
      </c>
      <c r="C67" s="740" t="s">
        <v>551</v>
      </c>
      <c r="D67" s="741"/>
      <c r="E67" s="120" t="s">
        <v>530</v>
      </c>
      <c r="F67" s="115">
        <v>10</v>
      </c>
      <c r="G67" s="183">
        <v>100</v>
      </c>
      <c r="H67" s="499">
        <v>355.03</v>
      </c>
      <c r="I67" s="505"/>
      <c r="J67" s="495">
        <f t="shared" si="0"/>
        <v>0</v>
      </c>
    </row>
    <row r="68" spans="1:10" ht="15" customHeight="1" x14ac:dyDescent="0.25">
      <c r="A68" s="755"/>
      <c r="B68" s="231" t="s">
        <v>508</v>
      </c>
      <c r="C68" s="740" t="s">
        <v>552</v>
      </c>
      <c r="D68" s="741"/>
      <c r="E68" s="120" t="s">
        <v>531</v>
      </c>
      <c r="F68" s="115">
        <v>5</v>
      </c>
      <c r="G68" s="183">
        <v>100</v>
      </c>
      <c r="H68" s="499">
        <v>297</v>
      </c>
      <c r="I68" s="505"/>
      <c r="J68" s="495">
        <f t="shared" si="0"/>
        <v>0</v>
      </c>
    </row>
    <row r="69" spans="1:10" x14ac:dyDescent="0.25">
      <c r="A69" s="755"/>
      <c r="B69" s="231" t="s">
        <v>509</v>
      </c>
      <c r="C69" s="740" t="s">
        <v>553</v>
      </c>
      <c r="D69" s="741"/>
      <c r="E69" s="120" t="s">
        <v>532</v>
      </c>
      <c r="F69" s="115">
        <v>5</v>
      </c>
      <c r="G69" s="183">
        <v>100</v>
      </c>
      <c r="H69" s="499">
        <v>340.36</v>
      </c>
      <c r="I69" s="505"/>
      <c r="J69" s="495">
        <f t="shared" si="0"/>
        <v>0</v>
      </c>
    </row>
    <row r="70" spans="1:10" x14ac:dyDescent="0.25">
      <c r="A70" s="755"/>
      <c r="B70" s="231" t="s">
        <v>510</v>
      </c>
      <c r="C70" s="740" t="s">
        <v>554</v>
      </c>
      <c r="D70" s="741"/>
      <c r="E70" s="120" t="s">
        <v>533</v>
      </c>
      <c r="F70" s="115">
        <v>5</v>
      </c>
      <c r="G70" s="183">
        <v>100</v>
      </c>
      <c r="H70" s="499">
        <v>361.62</v>
      </c>
      <c r="I70" s="505"/>
      <c r="J70" s="495">
        <f t="shared" si="0"/>
        <v>0</v>
      </c>
    </row>
    <row r="71" spans="1:10" x14ac:dyDescent="0.25">
      <c r="A71" s="755"/>
      <c r="B71" s="231" t="s">
        <v>511</v>
      </c>
      <c r="C71" s="740" t="s">
        <v>555</v>
      </c>
      <c r="D71" s="741"/>
      <c r="E71" s="120" t="s">
        <v>534</v>
      </c>
      <c r="F71" s="115">
        <v>5</v>
      </c>
      <c r="G71" s="183">
        <v>100</v>
      </c>
      <c r="H71" s="499">
        <v>342.68</v>
      </c>
      <c r="I71" s="505"/>
      <c r="J71" s="495">
        <f t="shared" si="0"/>
        <v>0</v>
      </c>
    </row>
    <row r="72" spans="1:10" x14ac:dyDescent="0.25">
      <c r="A72" s="755"/>
      <c r="B72" s="231" t="s">
        <v>512</v>
      </c>
      <c r="C72" s="740" t="s">
        <v>556</v>
      </c>
      <c r="D72" s="741"/>
      <c r="E72" s="120" t="s">
        <v>535</v>
      </c>
      <c r="F72" s="115">
        <v>5</v>
      </c>
      <c r="G72" s="183">
        <v>100</v>
      </c>
      <c r="H72" s="499">
        <v>389.27</v>
      </c>
      <c r="I72" s="505"/>
      <c r="J72" s="495">
        <f t="shared" si="0"/>
        <v>0</v>
      </c>
    </row>
    <row r="73" spans="1:10" x14ac:dyDescent="0.25">
      <c r="A73" s="755"/>
      <c r="B73" s="231" t="s">
        <v>513</v>
      </c>
      <c r="C73" s="740" t="s">
        <v>557</v>
      </c>
      <c r="D73" s="741"/>
      <c r="E73" s="120" t="s">
        <v>536</v>
      </c>
      <c r="F73" s="115">
        <v>5</v>
      </c>
      <c r="G73" s="183">
        <v>100</v>
      </c>
      <c r="H73" s="499">
        <v>429.43</v>
      </c>
      <c r="I73" s="505"/>
      <c r="J73" s="495">
        <f t="shared" si="0"/>
        <v>0</v>
      </c>
    </row>
    <row r="74" spans="1:10" x14ac:dyDescent="0.25">
      <c r="A74" s="755"/>
      <c r="B74" s="231" t="s">
        <v>514</v>
      </c>
      <c r="C74" s="740" t="s">
        <v>558</v>
      </c>
      <c r="D74" s="741"/>
      <c r="E74" s="120" t="s">
        <v>537</v>
      </c>
      <c r="F74" s="115">
        <v>5</v>
      </c>
      <c r="G74" s="183">
        <v>100</v>
      </c>
      <c r="H74" s="499">
        <v>429.43</v>
      </c>
      <c r="I74" s="505"/>
      <c r="J74" s="495">
        <f t="shared" si="0"/>
        <v>0</v>
      </c>
    </row>
    <row r="75" spans="1:10" x14ac:dyDescent="0.25">
      <c r="A75" s="755"/>
      <c r="B75" s="231" t="s">
        <v>515</v>
      </c>
      <c r="C75" s="740" t="s">
        <v>559</v>
      </c>
      <c r="D75" s="741"/>
      <c r="E75" s="120" t="s">
        <v>538</v>
      </c>
      <c r="F75" s="115">
        <v>5</v>
      </c>
      <c r="G75" s="183">
        <v>50</v>
      </c>
      <c r="H75" s="499">
        <v>654.15</v>
      </c>
      <c r="I75" s="505"/>
      <c r="J75" s="495">
        <f t="shared" si="0"/>
        <v>0</v>
      </c>
    </row>
    <row r="76" spans="1:10" x14ac:dyDescent="0.25">
      <c r="A76" s="755"/>
      <c r="B76" s="231" t="s">
        <v>516</v>
      </c>
      <c r="C76" s="740" t="s">
        <v>560</v>
      </c>
      <c r="D76" s="741"/>
      <c r="E76" s="120" t="s">
        <v>539</v>
      </c>
      <c r="F76" s="115">
        <v>5</v>
      </c>
      <c r="G76" s="183">
        <v>50</v>
      </c>
      <c r="H76" s="499">
        <v>638.4</v>
      </c>
      <c r="I76" s="505"/>
      <c r="J76" s="495">
        <f t="shared" si="0"/>
        <v>0</v>
      </c>
    </row>
    <row r="77" spans="1:10" x14ac:dyDescent="0.25">
      <c r="A77" s="755"/>
      <c r="B77" s="231" t="s">
        <v>517</v>
      </c>
      <c r="C77" s="740" t="s">
        <v>561</v>
      </c>
      <c r="D77" s="741"/>
      <c r="E77" s="120" t="s">
        <v>540</v>
      </c>
      <c r="F77" s="115">
        <v>5</v>
      </c>
      <c r="G77" s="183">
        <v>50</v>
      </c>
      <c r="H77" s="499">
        <v>422.1</v>
      </c>
      <c r="I77" s="505"/>
      <c r="J77" s="495">
        <f t="shared" si="0"/>
        <v>0</v>
      </c>
    </row>
    <row r="78" spans="1:10" x14ac:dyDescent="0.25">
      <c r="A78" s="755"/>
      <c r="B78" s="231" t="s">
        <v>518</v>
      </c>
      <c r="C78" s="740" t="s">
        <v>562</v>
      </c>
      <c r="D78" s="741"/>
      <c r="E78" s="120" t="s">
        <v>541</v>
      </c>
      <c r="F78" s="115">
        <v>5</v>
      </c>
      <c r="G78" s="183">
        <v>50</v>
      </c>
      <c r="H78" s="499">
        <v>782.68</v>
      </c>
      <c r="I78" s="505"/>
      <c r="J78" s="495">
        <f t="shared" ref="J78:J97" si="1">I78*H78</f>
        <v>0</v>
      </c>
    </row>
    <row r="79" spans="1:10" x14ac:dyDescent="0.25">
      <c r="A79" s="755"/>
      <c r="B79" s="231" t="s">
        <v>519</v>
      </c>
      <c r="C79" s="740" t="s">
        <v>563</v>
      </c>
      <c r="D79" s="741"/>
      <c r="E79" s="120" t="s">
        <v>542</v>
      </c>
      <c r="F79" s="115">
        <v>5</v>
      </c>
      <c r="G79" s="183">
        <v>40</v>
      </c>
      <c r="H79" s="499">
        <v>810.6</v>
      </c>
      <c r="I79" s="505"/>
      <c r="J79" s="495">
        <f t="shared" si="1"/>
        <v>0</v>
      </c>
    </row>
    <row r="80" spans="1:10" ht="15.75" thickBot="1" x14ac:dyDescent="0.3">
      <c r="A80" s="755"/>
      <c r="B80" s="231" t="s">
        <v>520</v>
      </c>
      <c r="C80" s="740" t="s">
        <v>564</v>
      </c>
      <c r="D80" s="741"/>
      <c r="E80" s="120" t="s">
        <v>543</v>
      </c>
      <c r="F80" s="115">
        <v>5</v>
      </c>
      <c r="G80" s="183">
        <v>40</v>
      </c>
      <c r="H80" s="500">
        <v>734.3</v>
      </c>
      <c r="I80" s="505"/>
      <c r="J80" s="496">
        <f t="shared" si="1"/>
        <v>0</v>
      </c>
    </row>
    <row r="81" spans="1:10" ht="36" customHeight="1" thickBot="1" x14ac:dyDescent="0.3">
      <c r="A81" s="195"/>
      <c r="B81" s="238" t="s">
        <v>574</v>
      </c>
      <c r="C81" s="738" t="s">
        <v>584</v>
      </c>
      <c r="D81" s="739"/>
      <c r="E81" s="122" t="s">
        <v>579</v>
      </c>
      <c r="F81" s="117">
        <v>5</v>
      </c>
      <c r="G81" s="185">
        <v>100</v>
      </c>
      <c r="H81" s="498">
        <v>221.27</v>
      </c>
      <c r="I81" s="508"/>
      <c r="J81" s="509">
        <f t="shared" si="1"/>
        <v>0</v>
      </c>
    </row>
    <row r="82" spans="1:10" ht="36" customHeight="1" thickBot="1" x14ac:dyDescent="0.3">
      <c r="A82" s="195"/>
      <c r="B82" s="239" t="s">
        <v>589</v>
      </c>
      <c r="C82" s="738" t="s">
        <v>594</v>
      </c>
      <c r="D82" s="739"/>
      <c r="E82" s="122" t="s">
        <v>595</v>
      </c>
      <c r="F82" s="117">
        <v>5</v>
      </c>
      <c r="G82" s="185">
        <v>100</v>
      </c>
      <c r="H82" s="502">
        <v>220</v>
      </c>
      <c r="I82" s="508"/>
      <c r="J82" s="510">
        <f t="shared" si="1"/>
        <v>0</v>
      </c>
    </row>
    <row r="83" spans="1:10" ht="18" customHeight="1" x14ac:dyDescent="0.25">
      <c r="A83" s="742"/>
      <c r="B83" s="237" t="s">
        <v>600</v>
      </c>
      <c r="C83" s="753" t="s">
        <v>608</v>
      </c>
      <c r="D83" s="754"/>
      <c r="E83" s="123" t="s">
        <v>458</v>
      </c>
      <c r="F83" s="117">
        <v>5</v>
      </c>
      <c r="G83" s="185">
        <v>50</v>
      </c>
      <c r="H83" s="477">
        <v>200.43</v>
      </c>
      <c r="I83" s="504"/>
      <c r="J83" s="494">
        <f t="shared" si="1"/>
        <v>0</v>
      </c>
    </row>
    <row r="84" spans="1:10" ht="19.5" customHeight="1" x14ac:dyDescent="0.25">
      <c r="A84" s="743"/>
      <c r="B84" s="231" t="s">
        <v>602</v>
      </c>
      <c r="C84" s="740" t="s">
        <v>608</v>
      </c>
      <c r="D84" s="741"/>
      <c r="E84" s="124" t="s">
        <v>459</v>
      </c>
      <c r="F84" s="115">
        <v>5</v>
      </c>
      <c r="G84" s="183">
        <v>50</v>
      </c>
      <c r="H84" s="499">
        <v>318.01</v>
      </c>
      <c r="I84" s="505"/>
      <c r="J84" s="495">
        <f t="shared" si="1"/>
        <v>0</v>
      </c>
    </row>
    <row r="85" spans="1:10" ht="20.25" customHeight="1" x14ac:dyDescent="0.25">
      <c r="A85" s="743"/>
      <c r="B85" s="231" t="s">
        <v>603</v>
      </c>
      <c r="C85" s="740" t="s">
        <v>608</v>
      </c>
      <c r="D85" s="741"/>
      <c r="E85" s="124" t="s">
        <v>607</v>
      </c>
      <c r="F85" s="115">
        <v>5</v>
      </c>
      <c r="G85" s="183">
        <v>50</v>
      </c>
      <c r="H85" s="499">
        <v>340</v>
      </c>
      <c r="I85" s="505"/>
      <c r="J85" s="495">
        <f t="shared" si="1"/>
        <v>0</v>
      </c>
    </row>
    <row r="86" spans="1:10" ht="18.75" customHeight="1" thickBot="1" x14ac:dyDescent="0.3">
      <c r="A86" s="743"/>
      <c r="B86" s="231" t="s">
        <v>604</v>
      </c>
      <c r="C86" s="740" t="s">
        <v>608</v>
      </c>
      <c r="D86" s="741"/>
      <c r="E86" s="124" t="s">
        <v>461</v>
      </c>
      <c r="F86" s="115">
        <v>5</v>
      </c>
      <c r="G86" s="183">
        <v>50</v>
      </c>
      <c r="H86" s="500">
        <v>462</v>
      </c>
      <c r="I86" s="505"/>
      <c r="J86" s="496">
        <f t="shared" si="1"/>
        <v>0</v>
      </c>
    </row>
    <row r="87" spans="1:10" ht="33" customHeight="1" thickBot="1" x14ac:dyDescent="0.3">
      <c r="A87" s="195"/>
      <c r="B87" s="239" t="s">
        <v>609</v>
      </c>
      <c r="C87" s="738" t="s">
        <v>617</v>
      </c>
      <c r="D87" s="739"/>
      <c r="E87" s="123" t="s">
        <v>611</v>
      </c>
      <c r="F87" s="117">
        <v>1</v>
      </c>
      <c r="G87" s="185">
        <v>50</v>
      </c>
      <c r="H87" s="503">
        <v>525</v>
      </c>
      <c r="I87" s="508"/>
      <c r="J87" s="510">
        <f t="shared" si="1"/>
        <v>0</v>
      </c>
    </row>
    <row r="88" spans="1:10" ht="21" customHeight="1" x14ac:dyDescent="0.25">
      <c r="A88" s="744"/>
      <c r="B88" s="238" t="s">
        <v>613</v>
      </c>
      <c r="C88" s="738" t="s">
        <v>618</v>
      </c>
      <c r="D88" s="739"/>
      <c r="E88" s="123" t="s">
        <v>615</v>
      </c>
      <c r="F88" s="117">
        <v>1</v>
      </c>
      <c r="G88" s="185">
        <v>50</v>
      </c>
      <c r="H88" s="477">
        <v>591.55999999999995</v>
      </c>
      <c r="I88" s="504"/>
      <c r="J88" s="494">
        <f t="shared" si="1"/>
        <v>0</v>
      </c>
    </row>
    <row r="89" spans="1:10" ht="21" customHeight="1" thickBot="1" x14ac:dyDescent="0.3">
      <c r="A89" s="745"/>
      <c r="B89" s="240" t="s">
        <v>614</v>
      </c>
      <c r="C89" s="751" t="s">
        <v>618</v>
      </c>
      <c r="D89" s="752"/>
      <c r="E89" s="125" t="s">
        <v>616</v>
      </c>
      <c r="F89" s="118">
        <v>1</v>
      </c>
      <c r="G89" s="184">
        <v>50</v>
      </c>
      <c r="H89" s="501">
        <v>830</v>
      </c>
      <c r="I89" s="506"/>
      <c r="J89" s="507">
        <f t="shared" si="1"/>
        <v>0</v>
      </c>
    </row>
    <row r="90" spans="1:10" x14ac:dyDescent="0.25">
      <c r="A90" s="742"/>
      <c r="B90" s="241" t="s">
        <v>619</v>
      </c>
      <c r="C90" s="753" t="s">
        <v>620</v>
      </c>
      <c r="D90" s="754"/>
      <c r="E90" s="49">
        <v>16</v>
      </c>
      <c r="F90" s="117">
        <v>10</v>
      </c>
      <c r="G90" s="185">
        <v>500</v>
      </c>
      <c r="H90" s="477">
        <v>35.700000000000003</v>
      </c>
      <c r="I90" s="504"/>
      <c r="J90" s="494">
        <f t="shared" si="1"/>
        <v>0</v>
      </c>
    </row>
    <row r="91" spans="1:10" x14ac:dyDescent="0.25">
      <c r="A91" s="743"/>
      <c r="B91" s="242" t="s">
        <v>621</v>
      </c>
      <c r="C91" s="740" t="s">
        <v>622</v>
      </c>
      <c r="D91" s="741"/>
      <c r="E91" s="50">
        <v>20</v>
      </c>
      <c r="F91" s="115">
        <v>10</v>
      </c>
      <c r="G91" s="183">
        <v>250</v>
      </c>
      <c r="H91" s="499">
        <v>118.03</v>
      </c>
      <c r="I91" s="505"/>
      <c r="J91" s="495">
        <f t="shared" si="1"/>
        <v>0</v>
      </c>
    </row>
    <row r="92" spans="1:10" ht="15.75" thickBot="1" x14ac:dyDescent="0.3">
      <c r="A92" s="746"/>
      <c r="B92" s="243" t="s">
        <v>623</v>
      </c>
      <c r="C92" s="761" t="s">
        <v>624</v>
      </c>
      <c r="D92" s="762"/>
      <c r="E92" s="51">
        <v>25</v>
      </c>
      <c r="F92" s="118">
        <v>10</v>
      </c>
      <c r="G92" s="184">
        <v>250</v>
      </c>
      <c r="H92" s="501">
        <v>161.49</v>
      </c>
      <c r="I92" s="506"/>
      <c r="J92" s="507">
        <f t="shared" si="1"/>
        <v>0</v>
      </c>
    </row>
    <row r="93" spans="1:10" ht="21.75" customHeight="1" x14ac:dyDescent="0.25">
      <c r="A93" s="742"/>
      <c r="B93" s="241" t="s">
        <v>625</v>
      </c>
      <c r="C93" s="753" t="s">
        <v>1427</v>
      </c>
      <c r="D93" s="754"/>
      <c r="E93" s="123" t="s">
        <v>1429</v>
      </c>
      <c r="F93" s="117">
        <v>10</v>
      </c>
      <c r="G93" s="185">
        <v>250</v>
      </c>
      <c r="H93" s="477">
        <v>218.48</v>
      </c>
      <c r="I93" s="504"/>
      <c r="J93" s="494">
        <f t="shared" si="1"/>
        <v>0</v>
      </c>
    </row>
    <row r="94" spans="1:10" ht="24" customHeight="1" thickBot="1" x14ac:dyDescent="0.3">
      <c r="A94" s="743"/>
      <c r="B94" s="242" t="s">
        <v>627</v>
      </c>
      <c r="C94" s="740" t="s">
        <v>1428</v>
      </c>
      <c r="D94" s="741"/>
      <c r="E94" s="124" t="s">
        <v>1430</v>
      </c>
      <c r="F94" s="115">
        <v>10</v>
      </c>
      <c r="G94" s="183">
        <v>250</v>
      </c>
      <c r="H94" s="501">
        <v>195</v>
      </c>
      <c r="I94" s="505"/>
      <c r="J94" s="507">
        <f t="shared" si="1"/>
        <v>0</v>
      </c>
    </row>
    <row r="95" spans="1:10" ht="27" customHeight="1" x14ac:dyDescent="0.25">
      <c r="A95" s="742"/>
      <c r="B95" s="238" t="s">
        <v>633</v>
      </c>
      <c r="C95" s="747" t="s">
        <v>634</v>
      </c>
      <c r="D95" s="748"/>
      <c r="E95" s="128" t="s">
        <v>637</v>
      </c>
      <c r="F95" s="117">
        <v>25</v>
      </c>
      <c r="G95" s="185">
        <v>250</v>
      </c>
      <c r="H95" s="477">
        <v>120</v>
      </c>
      <c r="I95" s="504"/>
      <c r="J95" s="494">
        <f t="shared" si="1"/>
        <v>0</v>
      </c>
    </row>
    <row r="96" spans="1:10" ht="27" customHeight="1" thickBot="1" x14ac:dyDescent="0.3">
      <c r="A96" s="746"/>
      <c r="B96" s="240" t="s">
        <v>631</v>
      </c>
      <c r="C96" s="749" t="s">
        <v>635</v>
      </c>
      <c r="D96" s="750"/>
      <c r="E96" s="129" t="s">
        <v>638</v>
      </c>
      <c r="F96" s="118">
        <v>25</v>
      </c>
      <c r="G96" s="184">
        <v>250</v>
      </c>
      <c r="H96" s="500">
        <v>142.80000000000001</v>
      </c>
      <c r="I96" s="506"/>
      <c r="J96" s="496">
        <f t="shared" si="1"/>
        <v>0</v>
      </c>
    </row>
    <row r="97" spans="1:10" ht="27" customHeight="1" thickBot="1" x14ac:dyDescent="0.3">
      <c r="A97" s="126"/>
      <c r="B97" s="244" t="s">
        <v>632</v>
      </c>
      <c r="C97" s="736" t="s">
        <v>636</v>
      </c>
      <c r="D97" s="737"/>
      <c r="E97" s="130" t="s">
        <v>639</v>
      </c>
      <c r="F97" s="127">
        <v>25</v>
      </c>
      <c r="G97" s="181">
        <v>250</v>
      </c>
      <c r="H97" s="498">
        <v>122</v>
      </c>
      <c r="I97" s="511"/>
      <c r="J97" s="509">
        <f t="shared" si="1"/>
        <v>0</v>
      </c>
    </row>
  </sheetData>
  <protectedRanges>
    <protectedRange sqref="J12:J13" name="区域1_4_2_2"/>
    <protectedRange password="CE2A" sqref="J12:J13" name="区域1_1_5_2_2"/>
    <protectedRange sqref="E13" name="区域1_2_2_1"/>
    <protectedRange password="CE2A" sqref="E13" name="区域1_1_2_2_1"/>
    <protectedRange sqref="H12:I13" name="区域1_4_2_1_1"/>
    <protectedRange password="CE2A" sqref="H12:I13" name="区域1_1_5_2_1_1"/>
    <protectedRange sqref="C12 B12:B13 C13:D13" name="区域1_7_2_1"/>
    <protectedRange password="CE2A" sqref="C12 B12:B13 C13:D13" name="区域1_1_6_2_1"/>
    <protectedRange sqref="I14:J97" name="区域1_69_2_4"/>
    <protectedRange password="CE2A" sqref="I14:J97" name="区域1_1_17_2_4"/>
  </protectedRanges>
  <mergeCells count="110">
    <mergeCell ref="H7:J7"/>
    <mergeCell ref="I11:J11"/>
    <mergeCell ref="A12:A13"/>
    <mergeCell ref="B12:B13"/>
    <mergeCell ref="C12:D13"/>
    <mergeCell ref="E12:E13"/>
    <mergeCell ref="F12:F13"/>
    <mergeCell ref="G12:G13"/>
    <mergeCell ref="I12:I13"/>
    <mergeCell ref="J12:J13"/>
    <mergeCell ref="C91:D91"/>
    <mergeCell ref="C92:D92"/>
    <mergeCell ref="C93:D93"/>
    <mergeCell ref="C82:D82"/>
    <mergeCell ref="C83:D83"/>
    <mergeCell ref="C84:D84"/>
    <mergeCell ref="C85:D85"/>
    <mergeCell ref="C86:D86"/>
    <mergeCell ref="A14:A17"/>
    <mergeCell ref="A18:A21"/>
    <mergeCell ref="C22:D22"/>
    <mergeCell ref="C14:D14"/>
    <mergeCell ref="C15:D15"/>
    <mergeCell ref="C16:D16"/>
    <mergeCell ref="C17:D17"/>
    <mergeCell ref="C18:D18"/>
    <mergeCell ref="A22:A26"/>
    <mergeCell ref="C26:D26"/>
    <mergeCell ref="C19:D19"/>
    <mergeCell ref="C20:D20"/>
    <mergeCell ref="C21:D21"/>
    <mergeCell ref="C23:D23"/>
    <mergeCell ref="C24:D24"/>
    <mergeCell ref="C25:D25"/>
    <mergeCell ref="A35:A40"/>
    <mergeCell ref="A41:A44"/>
    <mergeCell ref="C38:D38"/>
    <mergeCell ref="C39:D39"/>
    <mergeCell ref="C40:D40"/>
    <mergeCell ref="C41:D41"/>
    <mergeCell ref="C42:D42"/>
    <mergeCell ref="C35:D35"/>
    <mergeCell ref="C36:D36"/>
    <mergeCell ref="C37:D37"/>
    <mergeCell ref="A27:A34"/>
    <mergeCell ref="C27:D27"/>
    <mergeCell ref="C28:D28"/>
    <mergeCell ref="C29:D29"/>
    <mergeCell ref="C30:D30"/>
    <mergeCell ref="C31:D31"/>
    <mergeCell ref="C32:D32"/>
    <mergeCell ref="C33:D33"/>
    <mergeCell ref="C34:D34"/>
    <mergeCell ref="A45:A51"/>
    <mergeCell ref="C47:D47"/>
    <mergeCell ref="C49:D49"/>
    <mergeCell ref="C48:D48"/>
    <mergeCell ref="C50:D50"/>
    <mergeCell ref="C51:D51"/>
    <mergeCell ref="C43:D43"/>
    <mergeCell ref="C44:D44"/>
    <mergeCell ref="C45:D45"/>
    <mergeCell ref="C46:D46"/>
    <mergeCell ref="A52:A58"/>
    <mergeCell ref="C61:D61"/>
    <mergeCell ref="A59:A62"/>
    <mergeCell ref="C52:D52"/>
    <mergeCell ref="C53:D53"/>
    <mergeCell ref="C55:D55"/>
    <mergeCell ref="C56:D56"/>
    <mergeCell ref="C57:D57"/>
    <mergeCell ref="C54:D54"/>
    <mergeCell ref="C62:D62"/>
    <mergeCell ref="C58:D58"/>
    <mergeCell ref="C59:D59"/>
    <mergeCell ref="C60:D60"/>
    <mergeCell ref="C74:D74"/>
    <mergeCell ref="C75:D75"/>
    <mergeCell ref="C66:D66"/>
    <mergeCell ref="C67:D67"/>
    <mergeCell ref="C68:D68"/>
    <mergeCell ref="C69:D69"/>
    <mergeCell ref="C70:D70"/>
    <mergeCell ref="C63:D63"/>
    <mergeCell ref="C64:D64"/>
    <mergeCell ref="C65:D65"/>
    <mergeCell ref="A4:H4"/>
    <mergeCell ref="C97:D97"/>
    <mergeCell ref="C87:D87"/>
    <mergeCell ref="C88:D88"/>
    <mergeCell ref="C81:D81"/>
    <mergeCell ref="C94:D94"/>
    <mergeCell ref="A83:A86"/>
    <mergeCell ref="A88:A89"/>
    <mergeCell ref="A90:A92"/>
    <mergeCell ref="A93:A94"/>
    <mergeCell ref="A95:A96"/>
    <mergeCell ref="C95:D95"/>
    <mergeCell ref="C96:D96"/>
    <mergeCell ref="C89:D89"/>
    <mergeCell ref="C90:D90"/>
    <mergeCell ref="A63:A80"/>
    <mergeCell ref="C76:D76"/>
    <mergeCell ref="C77:D77"/>
    <mergeCell ref="C78:D78"/>
    <mergeCell ref="C79:D79"/>
    <mergeCell ref="C80:D80"/>
    <mergeCell ref="C71:D71"/>
    <mergeCell ref="C72:D72"/>
    <mergeCell ref="C73:D73"/>
  </mergeCells>
  <hyperlinks>
    <hyperlink ref="H7:I7" location="Оглавление!A1" display="Оглавление!A1" xr:uid="{6467976F-D2F7-4C3D-B6C9-45F0F40DDF58}"/>
  </hyperlinks>
  <pageMargins left="0.31496062992125984" right="0.31496062992125984" top="0.55118110236220474" bottom="0.55118110236220474" header="0.31496062992125984" footer="0.31496062992125984"/>
  <pageSetup paperSize="9" scale="64" fitToHeight="0" orientation="portrait" r:id="rId1"/>
  <rowBreaks count="1" manualBreakCount="1">
    <brk id="46" max="1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BBEB1-BCB0-4185-8729-97DFB9403C34}">
  <sheetPr>
    <tabColor rgb="FFFFFF00"/>
  </sheetPr>
  <dimension ref="A1:G44"/>
  <sheetViews>
    <sheetView view="pageBreakPreview" zoomScale="110" zoomScaleNormal="100" zoomScaleSheetLayoutView="110" workbookViewId="0">
      <selection activeCell="D13" sqref="D13"/>
    </sheetView>
  </sheetViews>
  <sheetFormatPr defaultColWidth="9.140625" defaultRowHeight="15" x14ac:dyDescent="0.25"/>
  <cols>
    <col min="1" max="1" width="13.7109375" style="8" customWidth="1"/>
    <col min="2" max="2" width="23.42578125" style="8" customWidth="1"/>
    <col min="3" max="3" width="50.7109375" style="8" customWidth="1"/>
    <col min="4" max="4" width="12" style="36" customWidth="1"/>
    <col min="5" max="5" width="9.140625" style="8"/>
    <col min="6" max="6" width="11.5703125" style="8" bestFit="1" customWidth="1"/>
    <col min="7" max="8" width="9.140625" style="8"/>
    <col min="9" max="9" width="11.140625" style="8" bestFit="1" customWidth="1"/>
    <col min="10" max="16384" width="9.140625" style="8"/>
  </cols>
  <sheetData>
    <row r="1" spans="1:7" ht="18.75" x14ac:dyDescent="0.3">
      <c r="A1" s="2"/>
      <c r="B1" s="3"/>
      <c r="C1" s="3"/>
      <c r="D1" s="6"/>
      <c r="E1" s="2"/>
      <c r="F1" s="2"/>
      <c r="G1" s="2"/>
    </row>
    <row r="2" spans="1:7" ht="38.25" customHeight="1" x14ac:dyDescent="0.3">
      <c r="A2" s="2"/>
      <c r="B2" s="3"/>
      <c r="C2" s="9"/>
      <c r="D2" s="12"/>
      <c r="E2" s="2"/>
      <c r="F2" s="2"/>
      <c r="G2" s="2"/>
    </row>
    <row r="3" spans="1:7" ht="18.75" x14ac:dyDescent="0.3">
      <c r="A3" s="2"/>
      <c r="B3" s="4"/>
      <c r="C3" s="4"/>
      <c r="D3" s="12"/>
      <c r="E3" s="2"/>
      <c r="F3" s="2"/>
      <c r="G3" s="2"/>
    </row>
    <row r="4" spans="1:7" ht="36" x14ac:dyDescent="0.55000000000000004">
      <c r="A4" s="472" t="s">
        <v>87</v>
      </c>
      <c r="B4" s="472"/>
      <c r="C4" s="472"/>
      <c r="D4" s="472"/>
      <c r="E4" s="2"/>
      <c r="F4" s="2"/>
    </row>
    <row r="5" spans="1:7" s="18" customFormat="1" ht="12" customHeight="1" x14ac:dyDescent="0.2">
      <c r="A5" s="16"/>
      <c r="B5" s="16"/>
      <c r="C5" s="20"/>
      <c r="D5" s="17"/>
    </row>
    <row r="6" spans="1:7" s="18" customFormat="1" ht="12" customHeight="1" x14ac:dyDescent="0.25">
      <c r="A6" s="16" t="s">
        <v>1603</v>
      </c>
      <c r="B6" s="16"/>
      <c r="C6" s="16"/>
      <c r="D6" s="17"/>
      <c r="E6" s="84"/>
      <c r="F6" s="16"/>
    </row>
    <row r="7" spans="1:7" s="18" customFormat="1" ht="12" customHeight="1" x14ac:dyDescent="0.25">
      <c r="A7" s="19" t="s">
        <v>358</v>
      </c>
      <c r="B7" s="16"/>
      <c r="C7" s="20"/>
      <c r="D7" s="613" t="s">
        <v>3</v>
      </c>
      <c r="E7" s="613"/>
      <c r="F7" s="613"/>
    </row>
    <row r="8" spans="1:7" s="60" customFormat="1" ht="12" customHeight="1" x14ac:dyDescent="0.25">
      <c r="A8" s="55" t="s">
        <v>359</v>
      </c>
      <c r="B8" s="55"/>
      <c r="C8" s="55"/>
      <c r="D8" s="59"/>
      <c r="E8" s="55"/>
      <c r="F8" s="55"/>
    </row>
    <row r="9" spans="1:7" s="60" customFormat="1" ht="12" customHeight="1" thickBot="1" x14ac:dyDescent="0.3">
      <c r="A9" s="64" t="s">
        <v>361</v>
      </c>
      <c r="B9" s="55"/>
      <c r="C9" s="55"/>
      <c r="D9" s="59"/>
      <c r="E9" s="55"/>
      <c r="F9" s="55"/>
    </row>
    <row r="10" spans="1:7" s="18" customFormat="1" ht="12" customHeight="1" thickBot="1" x14ac:dyDescent="0.25">
      <c r="A10" s="19"/>
      <c r="C10" s="19"/>
      <c r="D10" s="17"/>
      <c r="E10" s="473">
        <f>SUM(F13:F44)</f>
        <v>0</v>
      </c>
      <c r="F10" s="474"/>
    </row>
    <row r="11" spans="1:7" s="26" customFormat="1" ht="25.5" customHeight="1" x14ac:dyDescent="0.25">
      <c r="A11" s="720" t="s">
        <v>5</v>
      </c>
      <c r="B11" s="724" t="s">
        <v>6</v>
      </c>
      <c r="C11" s="778" t="s">
        <v>7</v>
      </c>
      <c r="D11" s="518" t="s">
        <v>1612</v>
      </c>
      <c r="E11" s="783" t="s">
        <v>13</v>
      </c>
      <c r="F11" s="780" t="s">
        <v>282</v>
      </c>
      <c r="G11" s="25"/>
    </row>
    <row r="12" spans="1:7" ht="15.75" thickBot="1" x14ac:dyDescent="0.3">
      <c r="A12" s="722"/>
      <c r="B12" s="782"/>
      <c r="C12" s="779"/>
      <c r="D12" s="519" t="s">
        <v>280</v>
      </c>
      <c r="E12" s="784"/>
      <c r="F12" s="781"/>
    </row>
    <row r="13" spans="1:7" ht="39.75" customHeight="1" thickBot="1" x14ac:dyDescent="0.3">
      <c r="A13" s="528"/>
      <c r="B13" s="535" t="s">
        <v>1540</v>
      </c>
      <c r="C13" s="530" t="s">
        <v>1571</v>
      </c>
      <c r="D13" s="520">
        <v>38.299999999999997</v>
      </c>
      <c r="E13" s="526"/>
      <c r="F13" s="523">
        <f>E13*D13</f>
        <v>0</v>
      </c>
    </row>
    <row r="14" spans="1:7" ht="16.5" customHeight="1" x14ac:dyDescent="0.25">
      <c r="A14" s="744"/>
      <c r="B14" s="536" t="s">
        <v>1541</v>
      </c>
      <c r="C14" s="531" t="s">
        <v>1572</v>
      </c>
      <c r="D14" s="512">
        <v>46.27</v>
      </c>
      <c r="E14" s="494"/>
      <c r="F14" s="515">
        <f t="shared" ref="F14:F44" si="0">E14*D14</f>
        <v>0</v>
      </c>
    </row>
    <row r="15" spans="1:7" ht="19.5" customHeight="1" x14ac:dyDescent="0.25">
      <c r="A15" s="755"/>
      <c r="B15" s="537" t="s">
        <v>1542</v>
      </c>
      <c r="C15" s="532" t="s">
        <v>1573</v>
      </c>
      <c r="D15" s="513">
        <v>71.400000000000006</v>
      </c>
      <c r="E15" s="495"/>
      <c r="F15" s="516">
        <f t="shared" si="0"/>
        <v>0</v>
      </c>
    </row>
    <row r="16" spans="1:7" ht="17.25" customHeight="1" thickBot="1" x14ac:dyDescent="0.3">
      <c r="A16" s="745"/>
      <c r="B16" s="538" t="s">
        <v>1543</v>
      </c>
      <c r="C16" s="533" t="s">
        <v>1574</v>
      </c>
      <c r="D16" s="514">
        <v>81.900000000000006</v>
      </c>
      <c r="E16" s="496"/>
      <c r="F16" s="517">
        <f t="shared" si="0"/>
        <v>0</v>
      </c>
    </row>
    <row r="17" spans="1:6" ht="17.25" customHeight="1" x14ac:dyDescent="0.25">
      <c r="A17" s="744"/>
      <c r="B17" s="536" t="s">
        <v>1544</v>
      </c>
      <c r="C17" s="531" t="s">
        <v>1575</v>
      </c>
      <c r="D17" s="512">
        <v>33.64</v>
      </c>
      <c r="E17" s="494"/>
      <c r="F17" s="515">
        <f t="shared" si="0"/>
        <v>0</v>
      </c>
    </row>
    <row r="18" spans="1:6" ht="16.5" customHeight="1" x14ac:dyDescent="0.25">
      <c r="A18" s="755"/>
      <c r="B18" s="537" t="s">
        <v>1545</v>
      </c>
      <c r="C18" s="532" t="s">
        <v>1576</v>
      </c>
      <c r="D18" s="513">
        <v>52.69</v>
      </c>
      <c r="E18" s="495"/>
      <c r="F18" s="516">
        <f t="shared" si="0"/>
        <v>0</v>
      </c>
    </row>
    <row r="19" spans="1:6" ht="16.5" customHeight="1" thickBot="1" x14ac:dyDescent="0.3">
      <c r="A19" s="745"/>
      <c r="B19" s="538" t="s">
        <v>1546</v>
      </c>
      <c r="C19" s="533" t="s">
        <v>1577</v>
      </c>
      <c r="D19" s="514">
        <v>531.29999999999995</v>
      </c>
      <c r="E19" s="496"/>
      <c r="F19" s="517">
        <f t="shared" si="0"/>
        <v>0</v>
      </c>
    </row>
    <row r="20" spans="1:6" x14ac:dyDescent="0.25">
      <c r="A20" s="744"/>
      <c r="B20" s="536" t="s">
        <v>1561</v>
      </c>
      <c r="C20" s="531" t="s">
        <v>1592</v>
      </c>
      <c r="D20" s="512">
        <v>75.64</v>
      </c>
      <c r="E20" s="494"/>
      <c r="F20" s="515">
        <f t="shared" ref="F20:F26" si="1">E20*D20</f>
        <v>0</v>
      </c>
    </row>
    <row r="21" spans="1:6" x14ac:dyDescent="0.25">
      <c r="A21" s="755"/>
      <c r="B21" s="537" t="s">
        <v>1562</v>
      </c>
      <c r="C21" s="532" t="s">
        <v>1593</v>
      </c>
      <c r="D21" s="513">
        <v>106.04</v>
      </c>
      <c r="E21" s="495"/>
      <c r="F21" s="516">
        <f t="shared" si="1"/>
        <v>0</v>
      </c>
    </row>
    <row r="22" spans="1:6" x14ac:dyDescent="0.25">
      <c r="A22" s="755"/>
      <c r="B22" s="537" t="s">
        <v>1563</v>
      </c>
      <c r="C22" s="532" t="s">
        <v>1594</v>
      </c>
      <c r="D22" s="513">
        <v>92.42</v>
      </c>
      <c r="E22" s="495"/>
      <c r="F22" s="516">
        <f t="shared" si="1"/>
        <v>0</v>
      </c>
    </row>
    <row r="23" spans="1:6" ht="15.75" thickBot="1" x14ac:dyDescent="0.3">
      <c r="A23" s="745"/>
      <c r="B23" s="538" t="s">
        <v>1564</v>
      </c>
      <c r="C23" s="533" t="s">
        <v>1595</v>
      </c>
      <c r="D23" s="514">
        <v>270.89999999999998</v>
      </c>
      <c r="E23" s="496"/>
      <c r="F23" s="517">
        <f t="shared" si="1"/>
        <v>0</v>
      </c>
    </row>
    <row r="24" spans="1:6" ht="24" customHeight="1" x14ac:dyDescent="0.25">
      <c r="A24" s="744"/>
      <c r="B24" s="536" t="s">
        <v>1565</v>
      </c>
      <c r="C24" s="531" t="s">
        <v>1596</v>
      </c>
      <c r="D24" s="512">
        <v>71.23</v>
      </c>
      <c r="E24" s="494"/>
      <c r="F24" s="515">
        <f t="shared" si="1"/>
        <v>0</v>
      </c>
    </row>
    <row r="25" spans="1:6" ht="21.75" customHeight="1" thickBot="1" x14ac:dyDescent="0.3">
      <c r="A25" s="745"/>
      <c r="B25" s="538" t="s">
        <v>1566</v>
      </c>
      <c r="C25" s="533" t="s">
        <v>1597</v>
      </c>
      <c r="D25" s="514">
        <v>130.53</v>
      </c>
      <c r="E25" s="496"/>
      <c r="F25" s="517">
        <f t="shared" si="1"/>
        <v>0</v>
      </c>
    </row>
    <row r="26" spans="1:6" ht="50.25" customHeight="1" thickBot="1" x14ac:dyDescent="0.3">
      <c r="A26" s="528"/>
      <c r="B26" s="535" t="s">
        <v>1569</v>
      </c>
      <c r="C26" s="530" t="s">
        <v>1600</v>
      </c>
      <c r="D26" s="521">
        <v>53.78</v>
      </c>
      <c r="E26" s="509"/>
      <c r="F26" s="524">
        <f t="shared" si="1"/>
        <v>0</v>
      </c>
    </row>
    <row r="27" spans="1:6" x14ac:dyDescent="0.25">
      <c r="A27" s="744"/>
      <c r="B27" s="536" t="s">
        <v>1547</v>
      </c>
      <c r="C27" s="531" t="s">
        <v>1578</v>
      </c>
      <c r="D27" s="512">
        <v>60.91</v>
      </c>
      <c r="E27" s="494"/>
      <c r="F27" s="515">
        <f t="shared" si="0"/>
        <v>0</v>
      </c>
    </row>
    <row r="28" spans="1:6" x14ac:dyDescent="0.25">
      <c r="A28" s="755"/>
      <c r="B28" s="537" t="s">
        <v>1548</v>
      </c>
      <c r="C28" s="532" t="s">
        <v>1579</v>
      </c>
      <c r="D28" s="513">
        <v>108.77</v>
      </c>
      <c r="E28" s="495"/>
      <c r="F28" s="516">
        <f t="shared" si="0"/>
        <v>0</v>
      </c>
    </row>
    <row r="29" spans="1:6" x14ac:dyDescent="0.25">
      <c r="A29" s="755"/>
      <c r="B29" s="537" t="s">
        <v>1549</v>
      </c>
      <c r="C29" s="532" t="s">
        <v>1580</v>
      </c>
      <c r="D29" s="513">
        <v>96.6</v>
      </c>
      <c r="E29" s="495"/>
      <c r="F29" s="516">
        <f t="shared" si="0"/>
        <v>0</v>
      </c>
    </row>
    <row r="30" spans="1:6" ht="15.75" thickBot="1" x14ac:dyDescent="0.3">
      <c r="A30" s="745"/>
      <c r="B30" s="538" t="s">
        <v>1550</v>
      </c>
      <c r="C30" s="533" t="s">
        <v>1581</v>
      </c>
      <c r="D30" s="514">
        <v>121.8</v>
      </c>
      <c r="E30" s="496"/>
      <c r="F30" s="517">
        <f t="shared" si="0"/>
        <v>0</v>
      </c>
    </row>
    <row r="31" spans="1:6" x14ac:dyDescent="0.25">
      <c r="A31" s="744"/>
      <c r="B31" s="536" t="s">
        <v>1551</v>
      </c>
      <c r="C31" s="531" t="s">
        <v>1582</v>
      </c>
      <c r="D31" s="512">
        <v>118.62</v>
      </c>
      <c r="E31" s="494"/>
      <c r="F31" s="515">
        <f t="shared" si="0"/>
        <v>0</v>
      </c>
    </row>
    <row r="32" spans="1:6" x14ac:dyDescent="0.25">
      <c r="A32" s="755"/>
      <c r="B32" s="537" t="s">
        <v>1552</v>
      </c>
      <c r="C32" s="532" t="s">
        <v>1583</v>
      </c>
      <c r="D32" s="513">
        <v>154.85</v>
      </c>
      <c r="E32" s="495"/>
      <c r="F32" s="516">
        <f t="shared" si="0"/>
        <v>0</v>
      </c>
    </row>
    <row r="33" spans="1:6" x14ac:dyDescent="0.25">
      <c r="A33" s="755"/>
      <c r="B33" s="537" t="s">
        <v>1553</v>
      </c>
      <c r="C33" s="532" t="s">
        <v>1584</v>
      </c>
      <c r="D33" s="513">
        <v>182.7</v>
      </c>
      <c r="E33" s="495"/>
      <c r="F33" s="516">
        <f t="shared" si="0"/>
        <v>0</v>
      </c>
    </row>
    <row r="34" spans="1:6" ht="15.75" thickBot="1" x14ac:dyDescent="0.3">
      <c r="A34" s="745"/>
      <c r="B34" s="538" t="s">
        <v>1554</v>
      </c>
      <c r="C34" s="533" t="s">
        <v>1585</v>
      </c>
      <c r="D34" s="514">
        <v>162.30000000000001</v>
      </c>
      <c r="E34" s="496"/>
      <c r="F34" s="517">
        <f t="shared" si="0"/>
        <v>0</v>
      </c>
    </row>
    <row r="35" spans="1:6" x14ac:dyDescent="0.25">
      <c r="A35" s="744"/>
      <c r="B35" s="536" t="s">
        <v>1555</v>
      </c>
      <c r="C35" s="531" t="s">
        <v>1586</v>
      </c>
      <c r="D35" s="512">
        <v>73.319999999999993</v>
      </c>
      <c r="E35" s="494"/>
      <c r="F35" s="515">
        <f t="shared" si="0"/>
        <v>0</v>
      </c>
    </row>
    <row r="36" spans="1:6" x14ac:dyDescent="0.25">
      <c r="A36" s="755"/>
      <c r="B36" s="537" t="s">
        <v>1556</v>
      </c>
      <c r="C36" s="532" t="s">
        <v>1587</v>
      </c>
      <c r="D36" s="513">
        <v>69.290000000000006</v>
      </c>
      <c r="E36" s="495"/>
      <c r="F36" s="516">
        <f t="shared" si="0"/>
        <v>0</v>
      </c>
    </row>
    <row r="37" spans="1:6" x14ac:dyDescent="0.25">
      <c r="A37" s="755"/>
      <c r="B37" s="537" t="s">
        <v>1557</v>
      </c>
      <c r="C37" s="532" t="s">
        <v>1588</v>
      </c>
      <c r="D37" s="513">
        <v>150.12</v>
      </c>
      <c r="E37" s="495"/>
      <c r="F37" s="516">
        <f t="shared" si="0"/>
        <v>0</v>
      </c>
    </row>
    <row r="38" spans="1:6" x14ac:dyDescent="0.25">
      <c r="A38" s="755"/>
      <c r="B38" s="537" t="s">
        <v>1558</v>
      </c>
      <c r="C38" s="532" t="s">
        <v>1589</v>
      </c>
      <c r="D38" s="513">
        <v>103.05</v>
      </c>
      <c r="E38" s="495"/>
      <c r="F38" s="516">
        <f t="shared" si="0"/>
        <v>0</v>
      </c>
    </row>
    <row r="39" spans="1:6" x14ac:dyDescent="0.25">
      <c r="A39" s="755"/>
      <c r="B39" s="537" t="s">
        <v>1559</v>
      </c>
      <c r="C39" s="532" t="s">
        <v>1590</v>
      </c>
      <c r="D39" s="513">
        <v>111.3</v>
      </c>
      <c r="E39" s="495"/>
      <c r="F39" s="516">
        <f t="shared" si="0"/>
        <v>0</v>
      </c>
    </row>
    <row r="40" spans="1:6" ht="15.75" thickBot="1" x14ac:dyDescent="0.3">
      <c r="A40" s="745"/>
      <c r="B40" s="538" t="s">
        <v>1560</v>
      </c>
      <c r="C40" s="533" t="s">
        <v>1591</v>
      </c>
      <c r="D40" s="514">
        <v>298.2</v>
      </c>
      <c r="E40" s="496"/>
      <c r="F40" s="517">
        <f t="shared" si="0"/>
        <v>0</v>
      </c>
    </row>
    <row r="41" spans="1:6" ht="57.75" customHeight="1" thickBot="1" x14ac:dyDescent="0.3">
      <c r="A41" s="528"/>
      <c r="B41" s="535" t="s">
        <v>1570</v>
      </c>
      <c r="C41" s="530" t="s">
        <v>1601</v>
      </c>
      <c r="D41" s="521">
        <v>300</v>
      </c>
      <c r="E41" s="509"/>
      <c r="F41" s="524">
        <f>E41*D41</f>
        <v>0</v>
      </c>
    </row>
    <row r="42" spans="1:6" ht="22.5" customHeight="1" x14ac:dyDescent="0.25">
      <c r="A42" s="744"/>
      <c r="B42" s="536" t="s">
        <v>1567</v>
      </c>
      <c r="C42" s="531" t="s">
        <v>1598</v>
      </c>
      <c r="D42" s="512">
        <v>367.27</v>
      </c>
      <c r="E42" s="494"/>
      <c r="F42" s="515">
        <f t="shared" si="0"/>
        <v>0</v>
      </c>
    </row>
    <row r="43" spans="1:6" ht="24.75" customHeight="1" thickBot="1" x14ac:dyDescent="0.3">
      <c r="A43" s="745"/>
      <c r="B43" s="538" t="s">
        <v>1568</v>
      </c>
      <c r="C43" s="533" t="s">
        <v>1599</v>
      </c>
      <c r="D43" s="514">
        <v>473.87</v>
      </c>
      <c r="E43" s="496"/>
      <c r="F43" s="517">
        <f t="shared" si="0"/>
        <v>0</v>
      </c>
    </row>
    <row r="44" spans="1:6" ht="68.25" customHeight="1" thickBot="1" x14ac:dyDescent="0.3">
      <c r="A44" s="529"/>
      <c r="B44" s="539" t="s">
        <v>1539</v>
      </c>
      <c r="C44" s="534" t="s">
        <v>1602</v>
      </c>
      <c r="D44" s="522">
        <v>19705.349999999999</v>
      </c>
      <c r="E44" s="527"/>
      <c r="F44" s="525">
        <f t="shared" si="0"/>
        <v>0</v>
      </c>
    </row>
  </sheetData>
  <protectedRanges>
    <protectedRange sqref="F11:F12" name="区域1_4_2_2"/>
    <protectedRange password="CE2A" sqref="F11:F12" name="区域1_1_5_2_2"/>
    <protectedRange sqref="D11:E12" name="区域1_4_2_1_1"/>
    <protectedRange password="CE2A" sqref="D11:E12" name="区域1_1_5_2_1_1"/>
    <protectedRange sqref="B11:C12" name="区域1_7_2_1"/>
    <protectedRange password="CE2A" sqref="B11:C12" name="区域1_1_6_2_1"/>
    <protectedRange sqref="E13:F44" name="区域1_69_2_4"/>
    <protectedRange password="CE2A" sqref="E13:F44" name="区域1_1_17_2_4"/>
  </protectedRanges>
  <mergeCells count="14">
    <mergeCell ref="A31:A34"/>
    <mergeCell ref="A35:A40"/>
    <mergeCell ref="A20:A23"/>
    <mergeCell ref="A24:A25"/>
    <mergeCell ref="A42:A43"/>
    <mergeCell ref="D7:F7"/>
    <mergeCell ref="C11:C12"/>
    <mergeCell ref="A14:A16"/>
    <mergeCell ref="A17:A19"/>
    <mergeCell ref="A27:A30"/>
    <mergeCell ref="F11:F12"/>
    <mergeCell ref="A11:A12"/>
    <mergeCell ref="B11:B12"/>
    <mergeCell ref="E11:E12"/>
  </mergeCells>
  <hyperlinks>
    <hyperlink ref="D7:E7" location="Оглавление!A1" display="Оглавление!A1" xr:uid="{688017E6-B044-4E1D-AD08-993817609876}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90A0F-D306-4323-844B-6DD8A4B215FA}">
  <sheetPr codeName="Лист7">
    <tabColor rgb="FFFFFF00"/>
    <pageSetUpPr fitToPage="1"/>
  </sheetPr>
  <dimension ref="A1:N40"/>
  <sheetViews>
    <sheetView showGridLines="0" view="pageBreakPreview" zoomScaleNormal="100" zoomScaleSheetLayoutView="100" workbookViewId="0">
      <selection activeCell="J14" sqref="J14"/>
    </sheetView>
  </sheetViews>
  <sheetFormatPr defaultColWidth="9.140625" defaultRowHeight="15" x14ac:dyDescent="0.25"/>
  <cols>
    <col min="1" max="1" width="21.28515625" style="79" customWidth="1"/>
    <col min="2" max="2" width="18.7109375" style="79" customWidth="1"/>
    <col min="3" max="3" width="7.85546875" style="79" customWidth="1"/>
    <col min="4" max="4" width="14.140625" style="79" customWidth="1"/>
    <col min="5" max="5" width="8" style="79" customWidth="1"/>
    <col min="6" max="6" width="12.28515625" style="79" customWidth="1"/>
    <col min="7" max="7" width="10.7109375" style="79" customWidth="1"/>
    <col min="8" max="8" width="9.42578125" style="79" customWidth="1"/>
    <col min="9" max="9" width="9.85546875" style="79" customWidth="1"/>
    <col min="10" max="10" width="9.7109375" style="79" customWidth="1"/>
    <col min="11" max="11" width="9.85546875" style="79" customWidth="1"/>
    <col min="12" max="12" width="9.140625" style="79"/>
    <col min="13" max="13" width="10" style="79" customWidth="1"/>
    <col min="14" max="16384" width="9.140625" style="79"/>
  </cols>
  <sheetData>
    <row r="1" spans="1:14" s="8" customFormat="1" ht="18.75" x14ac:dyDescent="0.3">
      <c r="A1" s="2"/>
      <c r="B1" s="3"/>
      <c r="C1" s="3"/>
      <c r="D1" s="3"/>
      <c r="E1" s="4"/>
      <c r="F1" s="4"/>
      <c r="G1" s="5"/>
      <c r="H1" s="6"/>
      <c r="I1" s="7"/>
      <c r="J1" s="2"/>
      <c r="K1" s="2"/>
      <c r="L1" s="2"/>
    </row>
    <row r="2" spans="1:14" s="8" customFormat="1" ht="38.25" customHeight="1" x14ac:dyDescent="0.3">
      <c r="A2" s="2"/>
      <c r="B2" s="3"/>
      <c r="C2" s="9"/>
      <c r="D2" s="9"/>
      <c r="E2" s="9"/>
      <c r="F2" s="10"/>
      <c r="G2" s="11"/>
      <c r="H2" s="12"/>
      <c r="I2" s="7"/>
      <c r="J2" s="2"/>
      <c r="K2" s="2"/>
      <c r="L2" s="2"/>
    </row>
    <row r="3" spans="1:14" s="8" customFormat="1" ht="18.75" x14ac:dyDescent="0.3">
      <c r="A3" s="2"/>
      <c r="B3" s="4"/>
      <c r="C3" s="4"/>
      <c r="D3" s="4"/>
      <c r="E3" s="4"/>
      <c r="F3" s="4"/>
      <c r="G3" s="13"/>
      <c r="H3" s="12"/>
      <c r="I3" s="7"/>
      <c r="J3" s="2"/>
      <c r="K3" s="2"/>
      <c r="L3" s="2"/>
    </row>
    <row r="4" spans="1:14" s="8" customFormat="1" ht="36" x14ac:dyDescent="0.55000000000000004">
      <c r="A4" s="612" t="s">
        <v>129</v>
      </c>
      <c r="B4" s="612"/>
      <c r="C4" s="612"/>
      <c r="D4" s="612"/>
      <c r="E4" s="612"/>
      <c r="F4" s="612"/>
      <c r="G4" s="612"/>
      <c r="H4" s="612"/>
      <c r="I4" s="612"/>
      <c r="J4" s="2"/>
      <c r="K4" s="2"/>
      <c r="L4" s="2"/>
    </row>
    <row r="5" spans="1:14" s="18" customFormat="1" ht="15.75" x14ac:dyDescent="0.25">
      <c r="A5" s="22"/>
      <c r="B5" s="16"/>
      <c r="C5" s="16"/>
      <c r="D5" s="16"/>
      <c r="E5" s="16"/>
      <c r="F5" s="16"/>
      <c r="G5" s="22"/>
      <c r="H5" s="16"/>
      <c r="I5" s="613" t="s">
        <v>3</v>
      </c>
      <c r="J5" s="613"/>
      <c r="K5" s="613"/>
      <c r="L5" s="16"/>
    </row>
    <row r="6" spans="1:14" s="40" customFormat="1" ht="13.5" thickBot="1" x14ac:dyDescent="0.25">
      <c r="A6" s="90" t="s">
        <v>143</v>
      </c>
      <c r="B6" s="68"/>
      <c r="D6" s="21"/>
      <c r="E6" s="21"/>
      <c r="F6" s="21"/>
      <c r="G6" s="88"/>
      <c r="H6" s="21"/>
      <c r="I6" s="89"/>
      <c r="J6" s="21"/>
      <c r="K6" s="21"/>
      <c r="L6" s="21"/>
      <c r="N6" s="82"/>
    </row>
    <row r="7" spans="1:14" s="40" customFormat="1" ht="13.5" customHeight="1" thickBot="1" x14ac:dyDescent="0.3">
      <c r="B7" s="66"/>
      <c r="D7" s="21"/>
      <c r="E7" s="21"/>
      <c r="F7" s="21"/>
      <c r="G7" s="88"/>
      <c r="H7" s="21"/>
      <c r="I7" s="89"/>
      <c r="J7" s="21"/>
      <c r="K7" s="192" t="s">
        <v>4</v>
      </c>
      <c r="L7" s="714">
        <f>SUM(M18:M34)+SUM(M10:M10)+SUM(M38:M40)+M14</f>
        <v>0</v>
      </c>
      <c r="M7" s="715"/>
    </row>
    <row r="8" spans="1:14" s="82" customFormat="1" ht="25.5" customHeight="1" x14ac:dyDescent="0.2">
      <c r="A8" s="718" t="s">
        <v>5</v>
      </c>
      <c r="B8" s="718" t="s">
        <v>6</v>
      </c>
      <c r="C8" s="810" t="s">
        <v>7</v>
      </c>
      <c r="D8" s="811"/>
      <c r="E8" s="812"/>
      <c r="F8" s="816" t="s">
        <v>8</v>
      </c>
      <c r="G8" s="818" t="s">
        <v>9</v>
      </c>
      <c r="H8" s="797" t="s">
        <v>10</v>
      </c>
      <c r="I8" s="799" t="s">
        <v>11</v>
      </c>
      <c r="J8" s="170" t="s">
        <v>12</v>
      </c>
      <c r="K8" s="805" t="s">
        <v>281</v>
      </c>
      <c r="L8" s="732" t="s">
        <v>13</v>
      </c>
      <c r="M8" s="734" t="s">
        <v>282</v>
      </c>
    </row>
    <row r="9" spans="1:14" s="82" customFormat="1" ht="13.5" thickBot="1" x14ac:dyDescent="0.25">
      <c r="A9" s="719"/>
      <c r="B9" s="719"/>
      <c r="C9" s="813"/>
      <c r="D9" s="814"/>
      <c r="E9" s="815"/>
      <c r="F9" s="817"/>
      <c r="G9" s="819"/>
      <c r="H9" s="798"/>
      <c r="I9" s="800"/>
      <c r="J9" s="193" t="s">
        <v>280</v>
      </c>
      <c r="K9" s="806"/>
      <c r="L9" s="733"/>
      <c r="M9" s="735"/>
    </row>
    <row r="10" spans="1:14" s="82" customFormat="1" ht="51.95" customHeight="1" thickBot="1" x14ac:dyDescent="0.25">
      <c r="A10" s="148"/>
      <c r="B10" s="101" t="s">
        <v>146</v>
      </c>
      <c r="C10" s="794" t="s">
        <v>144</v>
      </c>
      <c r="D10" s="795"/>
      <c r="E10" s="796"/>
      <c r="F10" s="101" t="s">
        <v>100</v>
      </c>
      <c r="G10" s="230">
        <v>110</v>
      </c>
      <c r="H10" s="54">
        <v>1</v>
      </c>
      <c r="I10" s="154">
        <v>50</v>
      </c>
      <c r="J10" s="384">
        <f>'Конвертация цен'!H282</f>
        <v>1120</v>
      </c>
      <c r="K10" s="385">
        <f>J10-J10*Оглавление!$K$19</f>
        <v>1120</v>
      </c>
      <c r="L10" s="145"/>
      <c r="M10" s="146">
        <f t="shared" ref="M10" si="0">L10*K10</f>
        <v>0</v>
      </c>
    </row>
    <row r="11" spans="1:14" s="825" customFormat="1" ht="17.25" customHeight="1" thickBot="1" x14ac:dyDescent="0.25">
      <c r="A11" s="823"/>
      <c r="B11" s="824"/>
      <c r="C11" s="824"/>
      <c r="D11" s="824"/>
      <c r="E11" s="824"/>
      <c r="F11" s="824"/>
      <c r="G11" s="824"/>
      <c r="H11" s="824"/>
      <c r="I11" s="824"/>
      <c r="J11" s="824"/>
      <c r="K11" s="824"/>
      <c r="L11" s="824"/>
      <c r="M11" s="824"/>
      <c r="N11" s="824"/>
    </row>
    <row r="12" spans="1:14" s="82" customFormat="1" ht="25.5" customHeight="1" x14ac:dyDescent="0.2">
      <c r="A12" s="718" t="s">
        <v>5</v>
      </c>
      <c r="B12" s="718" t="s">
        <v>6</v>
      </c>
      <c r="C12" s="810" t="s">
        <v>7</v>
      </c>
      <c r="D12" s="811"/>
      <c r="E12" s="812"/>
      <c r="F12" s="816" t="s">
        <v>8</v>
      </c>
      <c r="G12" s="818" t="s">
        <v>9</v>
      </c>
      <c r="H12" s="797" t="s">
        <v>10</v>
      </c>
      <c r="I12" s="799" t="s">
        <v>11</v>
      </c>
      <c r="J12" s="518" t="s">
        <v>1612</v>
      </c>
      <c r="K12" s="475" t="s">
        <v>1612</v>
      </c>
      <c r="L12" s="732" t="s">
        <v>13</v>
      </c>
      <c r="M12" s="734" t="s">
        <v>282</v>
      </c>
    </row>
    <row r="13" spans="1:14" s="82" customFormat="1" ht="13.5" thickBot="1" x14ac:dyDescent="0.25">
      <c r="A13" s="719"/>
      <c r="B13" s="719"/>
      <c r="C13" s="813"/>
      <c r="D13" s="814"/>
      <c r="E13" s="815"/>
      <c r="F13" s="817"/>
      <c r="G13" s="819"/>
      <c r="H13" s="798"/>
      <c r="I13" s="800"/>
      <c r="J13" s="555" t="s">
        <v>280</v>
      </c>
      <c r="K13" s="487" t="s">
        <v>280</v>
      </c>
      <c r="L13" s="733"/>
      <c r="M13" s="735"/>
    </row>
    <row r="14" spans="1:14" s="82" customFormat="1" ht="51.95" customHeight="1" thickBot="1" x14ac:dyDescent="0.25">
      <c r="A14" s="540"/>
      <c r="B14" s="290" t="s">
        <v>145</v>
      </c>
      <c r="C14" s="832" t="s">
        <v>144</v>
      </c>
      <c r="D14" s="833"/>
      <c r="E14" s="834"/>
      <c r="F14" s="290" t="s">
        <v>147</v>
      </c>
      <c r="G14" s="347">
        <v>130</v>
      </c>
      <c r="H14" s="541">
        <v>1</v>
      </c>
      <c r="I14" s="542">
        <v>50</v>
      </c>
      <c r="J14" s="556">
        <v>445.8</v>
      </c>
      <c r="K14" s="557">
        <f>J14</f>
        <v>445.8</v>
      </c>
      <c r="L14" s="543"/>
      <c r="M14" s="544">
        <f>L14*K14</f>
        <v>0</v>
      </c>
    </row>
    <row r="15" spans="1:14" s="82" customFormat="1" ht="12.75" customHeight="1" x14ac:dyDescent="0.2">
      <c r="B15" s="33"/>
      <c r="C15" s="480"/>
      <c r="D15" s="480"/>
      <c r="E15" s="480"/>
      <c r="F15" s="33"/>
      <c r="G15" s="32"/>
      <c r="H15" s="33"/>
      <c r="I15" s="32"/>
      <c r="J15" s="481"/>
      <c r="K15" s="482"/>
      <c r="L15" s="483"/>
      <c r="M15" s="482"/>
    </row>
    <row r="16" spans="1:14" s="40" customFormat="1" ht="12" x14ac:dyDescent="0.2">
      <c r="A16" s="90" t="s">
        <v>130</v>
      </c>
      <c r="B16" s="65"/>
      <c r="D16" s="21"/>
      <c r="E16" s="21"/>
      <c r="F16" s="21"/>
      <c r="G16" s="88"/>
      <c r="H16" s="21"/>
      <c r="I16" s="89"/>
      <c r="J16" s="21"/>
      <c r="K16" s="21"/>
      <c r="L16" s="21"/>
    </row>
    <row r="17" spans="1:13" s="40" customFormat="1" ht="12.75" thickBot="1" x14ac:dyDescent="0.25">
      <c r="A17" s="90"/>
      <c r="B17" s="65"/>
      <c r="D17" s="21"/>
      <c r="E17" s="21"/>
      <c r="F17" s="21"/>
      <c r="G17" s="88"/>
      <c r="H17" s="21"/>
      <c r="I17" s="89"/>
      <c r="J17" s="21"/>
      <c r="K17" s="21"/>
      <c r="L17" s="21"/>
    </row>
    <row r="18" spans="1:13" s="82" customFormat="1" ht="51.95" customHeight="1" thickBot="1" x14ac:dyDescent="0.25">
      <c r="A18" s="545"/>
      <c r="B18" s="466" t="s">
        <v>113</v>
      </c>
      <c r="C18" s="820" t="s">
        <v>115</v>
      </c>
      <c r="D18" s="821"/>
      <c r="E18" s="822"/>
      <c r="F18" s="466" t="s">
        <v>17</v>
      </c>
      <c r="G18" s="467">
        <v>291</v>
      </c>
      <c r="H18" s="546">
        <v>5</v>
      </c>
      <c r="I18" s="547">
        <v>50</v>
      </c>
      <c r="J18" s="558">
        <v>679.47</v>
      </c>
      <c r="K18" s="562">
        <f>J18-J18*Оглавление!$K$19</f>
        <v>679.47</v>
      </c>
      <c r="L18" s="548"/>
      <c r="M18" s="549">
        <f t="shared" ref="M18:M19" si="1">L18*K18</f>
        <v>0</v>
      </c>
    </row>
    <row r="19" spans="1:13" s="82" customFormat="1" ht="51.95" customHeight="1" thickBot="1" x14ac:dyDescent="0.25">
      <c r="A19" s="540"/>
      <c r="B19" s="290" t="s">
        <v>114</v>
      </c>
      <c r="C19" s="785" t="s">
        <v>116</v>
      </c>
      <c r="D19" s="786"/>
      <c r="E19" s="787"/>
      <c r="F19" s="290" t="s">
        <v>17</v>
      </c>
      <c r="G19" s="347">
        <v>323</v>
      </c>
      <c r="H19" s="541">
        <v>5</v>
      </c>
      <c r="I19" s="542">
        <v>50</v>
      </c>
      <c r="J19" s="556">
        <v>759</v>
      </c>
      <c r="K19" s="557">
        <f>J19-J19*Оглавление!$K$19</f>
        <v>759</v>
      </c>
      <c r="L19" s="543"/>
      <c r="M19" s="544">
        <f t="shared" si="1"/>
        <v>0</v>
      </c>
    </row>
    <row r="20" spans="1:13" s="82" customFormat="1" ht="24.95" customHeight="1" x14ac:dyDescent="0.2">
      <c r="A20" s="801"/>
      <c r="B20" s="99" t="s">
        <v>117</v>
      </c>
      <c r="C20" s="826" t="s">
        <v>131</v>
      </c>
      <c r="D20" s="827"/>
      <c r="E20" s="828"/>
      <c r="F20" s="99" t="s">
        <v>16</v>
      </c>
      <c r="G20" s="229">
        <v>178</v>
      </c>
      <c r="H20" s="53">
        <v>1</v>
      </c>
      <c r="I20" s="152">
        <v>50</v>
      </c>
      <c r="J20" s="559">
        <v>421.49</v>
      </c>
      <c r="K20" s="563">
        <f>J20-J20*Оглавление!$K$19</f>
        <v>421.49</v>
      </c>
      <c r="L20" s="485"/>
      <c r="M20" s="147">
        <f>L20*K20</f>
        <v>0</v>
      </c>
    </row>
    <row r="21" spans="1:13" s="82" customFormat="1" ht="24.95" customHeight="1" thickBot="1" x14ac:dyDescent="0.25">
      <c r="A21" s="802"/>
      <c r="B21" s="101" t="s">
        <v>118</v>
      </c>
      <c r="C21" s="829"/>
      <c r="D21" s="830"/>
      <c r="E21" s="831"/>
      <c r="F21" s="101" t="s">
        <v>17</v>
      </c>
      <c r="G21" s="230">
        <v>198</v>
      </c>
      <c r="H21" s="54">
        <v>5</v>
      </c>
      <c r="I21" s="154">
        <v>50</v>
      </c>
      <c r="J21" s="560">
        <v>467.19</v>
      </c>
      <c r="K21" s="564">
        <f>J21-J21*Оглавление!$K$19</f>
        <v>467.19</v>
      </c>
      <c r="L21" s="486"/>
      <c r="M21" s="146">
        <f>L21*K21</f>
        <v>0</v>
      </c>
    </row>
    <row r="22" spans="1:13" s="82" customFormat="1" ht="24.95" customHeight="1" x14ac:dyDescent="0.2">
      <c r="A22" s="801"/>
      <c r="B22" s="99" t="s">
        <v>119</v>
      </c>
      <c r="C22" s="684" t="s">
        <v>132</v>
      </c>
      <c r="D22" s="803"/>
      <c r="E22" s="685"/>
      <c r="F22" s="99" t="s">
        <v>16</v>
      </c>
      <c r="G22" s="229">
        <v>164</v>
      </c>
      <c r="H22" s="53">
        <v>1</v>
      </c>
      <c r="I22" s="152">
        <v>50</v>
      </c>
      <c r="J22" s="559">
        <v>340.33</v>
      </c>
      <c r="K22" s="563">
        <f>J22-J22*Оглавление!$K$19</f>
        <v>340.33</v>
      </c>
      <c r="L22" s="485"/>
      <c r="M22" s="147">
        <f>L22*K22</f>
        <v>0</v>
      </c>
    </row>
    <row r="23" spans="1:13" s="82" customFormat="1" ht="24.95" customHeight="1" thickBot="1" x14ac:dyDescent="0.25">
      <c r="A23" s="802"/>
      <c r="B23" s="101" t="s">
        <v>120</v>
      </c>
      <c r="C23" s="688"/>
      <c r="D23" s="804"/>
      <c r="E23" s="689"/>
      <c r="F23" s="101" t="s">
        <v>17</v>
      </c>
      <c r="G23" s="230">
        <v>184</v>
      </c>
      <c r="H23" s="54">
        <v>5</v>
      </c>
      <c r="I23" s="154">
        <v>50</v>
      </c>
      <c r="J23" s="560">
        <v>360</v>
      </c>
      <c r="K23" s="564">
        <f>J23-J23*Оглавление!$K$19</f>
        <v>360</v>
      </c>
      <c r="L23" s="486"/>
      <c r="M23" s="146">
        <f>L23*K23</f>
        <v>0</v>
      </c>
    </row>
    <row r="24" spans="1:13" s="82" customFormat="1" ht="24.95" customHeight="1" x14ac:dyDescent="0.2">
      <c r="A24" s="801"/>
      <c r="B24" s="99" t="s">
        <v>121</v>
      </c>
      <c r="C24" s="684" t="s">
        <v>133</v>
      </c>
      <c r="D24" s="803"/>
      <c r="E24" s="685"/>
      <c r="F24" s="99" t="s">
        <v>16</v>
      </c>
      <c r="G24" s="229">
        <v>255</v>
      </c>
      <c r="H24" s="53">
        <v>1</v>
      </c>
      <c r="I24" s="152">
        <v>50</v>
      </c>
      <c r="J24" s="559">
        <v>300</v>
      </c>
      <c r="K24" s="563">
        <f>J24-J24*Оглавление!$K$19</f>
        <v>300</v>
      </c>
      <c r="L24" s="485"/>
      <c r="M24" s="147">
        <f t="shared" ref="M24:M34" si="2">L24*K24</f>
        <v>0</v>
      </c>
    </row>
    <row r="25" spans="1:13" s="82" customFormat="1" ht="24.95" customHeight="1" thickBot="1" x14ac:dyDescent="0.25">
      <c r="A25" s="802"/>
      <c r="B25" s="101" t="s">
        <v>122</v>
      </c>
      <c r="C25" s="688"/>
      <c r="D25" s="804"/>
      <c r="E25" s="689"/>
      <c r="F25" s="101" t="s">
        <v>17</v>
      </c>
      <c r="G25" s="230">
        <v>346</v>
      </c>
      <c r="H25" s="54">
        <v>5</v>
      </c>
      <c r="I25" s="154">
        <v>50</v>
      </c>
      <c r="J25" s="560">
        <v>735</v>
      </c>
      <c r="K25" s="564">
        <f>J25-J25*Оглавление!$K$19</f>
        <v>735</v>
      </c>
      <c r="L25" s="486"/>
      <c r="M25" s="146">
        <f t="shared" si="2"/>
        <v>0</v>
      </c>
    </row>
    <row r="26" spans="1:13" s="82" customFormat="1" ht="24.95" customHeight="1" x14ac:dyDescent="0.2">
      <c r="A26" s="801"/>
      <c r="B26" s="99" t="s">
        <v>123</v>
      </c>
      <c r="C26" s="684" t="s">
        <v>134</v>
      </c>
      <c r="D26" s="803"/>
      <c r="E26" s="685"/>
      <c r="F26" s="99" t="s">
        <v>16</v>
      </c>
      <c r="G26" s="229">
        <v>229</v>
      </c>
      <c r="H26" s="53">
        <v>1</v>
      </c>
      <c r="I26" s="152">
        <v>50</v>
      </c>
      <c r="J26" s="559">
        <v>381.03</v>
      </c>
      <c r="K26" s="563">
        <f>J26-J26*Оглавление!$K$19</f>
        <v>381.03</v>
      </c>
      <c r="L26" s="485"/>
      <c r="M26" s="147">
        <f t="shared" si="2"/>
        <v>0</v>
      </c>
    </row>
    <row r="27" spans="1:13" s="82" customFormat="1" ht="24.95" customHeight="1" thickBot="1" x14ac:dyDescent="0.25">
      <c r="A27" s="802"/>
      <c r="B27" s="101" t="s">
        <v>124</v>
      </c>
      <c r="C27" s="688"/>
      <c r="D27" s="804"/>
      <c r="E27" s="689"/>
      <c r="F27" s="101" t="s">
        <v>17</v>
      </c>
      <c r="G27" s="230">
        <v>337</v>
      </c>
      <c r="H27" s="54">
        <v>5</v>
      </c>
      <c r="I27" s="154">
        <v>50</v>
      </c>
      <c r="J27" s="560">
        <v>322.35000000000002</v>
      </c>
      <c r="K27" s="564">
        <f>J27-J27*Оглавление!$K$19</f>
        <v>322.35000000000002</v>
      </c>
      <c r="L27" s="486"/>
      <c r="M27" s="146">
        <f t="shared" si="2"/>
        <v>0</v>
      </c>
    </row>
    <row r="28" spans="1:13" s="82" customFormat="1" ht="51.95" customHeight="1" thickBot="1" x14ac:dyDescent="0.25">
      <c r="A28" s="540"/>
      <c r="B28" s="290" t="s">
        <v>125</v>
      </c>
      <c r="C28" s="785" t="s">
        <v>135</v>
      </c>
      <c r="D28" s="786"/>
      <c r="E28" s="787"/>
      <c r="F28" s="290" t="s">
        <v>16</v>
      </c>
      <c r="G28" s="347">
        <v>196</v>
      </c>
      <c r="H28" s="541">
        <v>5</v>
      </c>
      <c r="I28" s="542">
        <v>50</v>
      </c>
      <c r="J28" s="556">
        <v>201.91</v>
      </c>
      <c r="K28" s="557">
        <f>J28-J28*Оглавление!$K$19</f>
        <v>201.91</v>
      </c>
      <c r="L28" s="543"/>
      <c r="M28" s="544">
        <f t="shared" si="2"/>
        <v>0</v>
      </c>
    </row>
    <row r="29" spans="1:13" s="82" customFormat="1" ht="51.95" customHeight="1" thickBot="1" x14ac:dyDescent="0.25">
      <c r="A29" s="540"/>
      <c r="B29" s="290" t="s">
        <v>126</v>
      </c>
      <c r="C29" s="785" t="s">
        <v>136</v>
      </c>
      <c r="D29" s="786"/>
      <c r="E29" s="787"/>
      <c r="F29" s="290" t="s">
        <v>16</v>
      </c>
      <c r="G29" s="347">
        <v>183</v>
      </c>
      <c r="H29" s="541">
        <v>10</v>
      </c>
      <c r="I29" s="542">
        <v>100</v>
      </c>
      <c r="J29" s="556">
        <v>329.34</v>
      </c>
      <c r="K29" s="557">
        <f>J29-J29*Оглавление!$K$19</f>
        <v>329.34</v>
      </c>
      <c r="L29" s="543"/>
      <c r="M29" s="544">
        <f t="shared" si="2"/>
        <v>0</v>
      </c>
    </row>
    <row r="30" spans="1:13" s="82" customFormat="1" ht="24.95" customHeight="1" x14ac:dyDescent="0.2">
      <c r="A30" s="801"/>
      <c r="B30" s="99" t="s">
        <v>127</v>
      </c>
      <c r="C30" s="684" t="s">
        <v>98</v>
      </c>
      <c r="D30" s="803"/>
      <c r="E30" s="685"/>
      <c r="F30" s="99" t="s">
        <v>16</v>
      </c>
      <c r="G30" s="229">
        <v>193</v>
      </c>
      <c r="H30" s="53">
        <v>1</v>
      </c>
      <c r="I30" s="152">
        <v>50</v>
      </c>
      <c r="J30" s="559">
        <v>475.68</v>
      </c>
      <c r="K30" s="563">
        <f>J30-J30*Оглавление!$K$19</f>
        <v>475.68</v>
      </c>
      <c r="L30" s="485"/>
      <c r="M30" s="147">
        <f t="shared" si="2"/>
        <v>0</v>
      </c>
    </row>
    <row r="31" spans="1:13" s="82" customFormat="1" ht="24.95" customHeight="1" thickBot="1" x14ac:dyDescent="0.25">
      <c r="A31" s="802"/>
      <c r="B31" s="101" t="s">
        <v>128</v>
      </c>
      <c r="C31" s="688"/>
      <c r="D31" s="804"/>
      <c r="E31" s="689"/>
      <c r="F31" s="101" t="s">
        <v>17</v>
      </c>
      <c r="G31" s="230">
        <v>271</v>
      </c>
      <c r="H31" s="54">
        <v>5</v>
      </c>
      <c r="I31" s="154">
        <v>50</v>
      </c>
      <c r="J31" s="560">
        <v>600</v>
      </c>
      <c r="K31" s="564">
        <f>J31-J31*Оглавление!$K$19</f>
        <v>600</v>
      </c>
      <c r="L31" s="486"/>
      <c r="M31" s="146">
        <f t="shared" si="2"/>
        <v>0</v>
      </c>
    </row>
    <row r="32" spans="1:13" s="82" customFormat="1" ht="24.95" customHeight="1" x14ac:dyDescent="0.2">
      <c r="A32" s="801"/>
      <c r="B32" s="99" t="s">
        <v>138</v>
      </c>
      <c r="C32" s="684" t="s">
        <v>97</v>
      </c>
      <c r="D32" s="803"/>
      <c r="E32" s="685"/>
      <c r="F32" s="99" t="s">
        <v>16</v>
      </c>
      <c r="G32" s="229">
        <v>196</v>
      </c>
      <c r="H32" s="53">
        <v>1</v>
      </c>
      <c r="I32" s="152">
        <v>50</v>
      </c>
      <c r="J32" s="559">
        <v>390</v>
      </c>
      <c r="K32" s="563">
        <f>J32-J32*Оглавление!$K$19</f>
        <v>390</v>
      </c>
      <c r="L32" s="485"/>
      <c r="M32" s="147">
        <f t="shared" si="2"/>
        <v>0</v>
      </c>
    </row>
    <row r="33" spans="1:14" s="82" customFormat="1" ht="24.95" customHeight="1" thickBot="1" x14ac:dyDescent="0.25">
      <c r="A33" s="802"/>
      <c r="B33" s="101" t="s">
        <v>139</v>
      </c>
      <c r="C33" s="688"/>
      <c r="D33" s="804"/>
      <c r="E33" s="689"/>
      <c r="F33" s="101" t="s">
        <v>17</v>
      </c>
      <c r="G33" s="230">
        <v>268</v>
      </c>
      <c r="H33" s="54">
        <v>5</v>
      </c>
      <c r="I33" s="154">
        <v>50</v>
      </c>
      <c r="J33" s="560">
        <v>450</v>
      </c>
      <c r="K33" s="564">
        <f>J33-J33*Оглавление!$K$19</f>
        <v>450</v>
      </c>
      <c r="L33" s="486"/>
      <c r="M33" s="146">
        <f t="shared" si="2"/>
        <v>0</v>
      </c>
    </row>
    <row r="34" spans="1:14" s="82" customFormat="1" ht="50.1" customHeight="1" thickBot="1" x14ac:dyDescent="0.25">
      <c r="A34" s="550"/>
      <c r="B34" s="313" t="s">
        <v>137</v>
      </c>
      <c r="C34" s="807" t="s">
        <v>99</v>
      </c>
      <c r="D34" s="808"/>
      <c r="E34" s="809"/>
      <c r="F34" s="313" t="s">
        <v>16</v>
      </c>
      <c r="G34" s="319">
        <v>217</v>
      </c>
      <c r="H34" s="551">
        <v>1</v>
      </c>
      <c r="I34" s="552">
        <v>50</v>
      </c>
      <c r="J34" s="561">
        <v>730.32</v>
      </c>
      <c r="K34" s="565">
        <f>J34-J34*Оглавление!$K$19</f>
        <v>730.32</v>
      </c>
      <c r="L34" s="553"/>
      <c r="M34" s="554">
        <f t="shared" si="2"/>
        <v>0</v>
      </c>
    </row>
    <row r="35" spans="1:14" s="18" customFormat="1" ht="12.75" x14ac:dyDescent="0.2">
      <c r="A35" s="22"/>
      <c r="C35" s="16"/>
      <c r="D35" s="16"/>
      <c r="E35" s="16"/>
      <c r="F35" s="16"/>
      <c r="G35" s="22"/>
      <c r="H35" s="16"/>
      <c r="I35" s="17"/>
      <c r="J35" s="16"/>
      <c r="K35" s="16"/>
      <c r="L35" s="16"/>
      <c r="N35" s="82"/>
    </row>
    <row r="36" spans="1:14" s="40" customFormat="1" ht="12.75" x14ac:dyDescent="0.2">
      <c r="A36" s="90" t="s">
        <v>148</v>
      </c>
      <c r="B36" s="68"/>
      <c r="C36" s="68"/>
      <c r="D36" s="21"/>
      <c r="E36" s="21"/>
      <c r="F36" s="21"/>
      <c r="G36" s="88"/>
      <c r="H36" s="21"/>
      <c r="I36" s="89"/>
      <c r="J36" s="21"/>
      <c r="K36" s="21"/>
      <c r="L36" s="21"/>
      <c r="N36" s="82"/>
    </row>
    <row r="37" spans="1:14" s="40" customFormat="1" ht="13.5" thickBot="1" x14ac:dyDescent="0.25">
      <c r="B37" s="67"/>
      <c r="D37" s="21"/>
      <c r="E37" s="21"/>
      <c r="F37" s="21"/>
      <c r="G37" s="88"/>
      <c r="H37" s="21"/>
      <c r="I37" s="89"/>
      <c r="J37" s="21"/>
      <c r="K37" s="21"/>
      <c r="L37" s="21"/>
      <c r="N37" s="82"/>
    </row>
    <row r="38" spans="1:14" s="82" customFormat="1" ht="50.1" customHeight="1" thickBot="1" x14ac:dyDescent="0.25">
      <c r="A38" s="540"/>
      <c r="B38" s="290" t="s">
        <v>151</v>
      </c>
      <c r="C38" s="791" t="s">
        <v>149</v>
      </c>
      <c r="D38" s="792"/>
      <c r="E38" s="793"/>
      <c r="F38" s="290" t="s">
        <v>16</v>
      </c>
      <c r="G38" s="347">
        <v>560</v>
      </c>
      <c r="H38" s="541">
        <v>1</v>
      </c>
      <c r="I38" s="542">
        <v>18</v>
      </c>
      <c r="J38" s="556">
        <v>1367.02</v>
      </c>
      <c r="K38" s="557">
        <f>J38-J38*Оглавление!$K$19</f>
        <v>1367.02</v>
      </c>
      <c r="L38" s="543"/>
      <c r="M38" s="544">
        <f t="shared" ref="M38:M39" si="3">L38*K38</f>
        <v>0</v>
      </c>
    </row>
    <row r="39" spans="1:14" s="82" customFormat="1" ht="50.1" customHeight="1" thickBot="1" x14ac:dyDescent="0.25">
      <c r="A39" s="540"/>
      <c r="B39" s="290" t="s">
        <v>150</v>
      </c>
      <c r="C39" s="791" t="s">
        <v>152</v>
      </c>
      <c r="D39" s="792"/>
      <c r="E39" s="793"/>
      <c r="F39" s="290" t="s">
        <v>16</v>
      </c>
      <c r="G39" s="347">
        <v>564</v>
      </c>
      <c r="H39" s="541">
        <v>1</v>
      </c>
      <c r="I39" s="542">
        <v>18</v>
      </c>
      <c r="J39" s="556">
        <v>1373.38</v>
      </c>
      <c r="K39" s="557">
        <f>J39-J39*Оглавление!$K$19</f>
        <v>1373.38</v>
      </c>
      <c r="L39" s="543"/>
      <c r="M39" s="544">
        <f t="shared" si="3"/>
        <v>0</v>
      </c>
    </row>
    <row r="40" spans="1:14" s="82" customFormat="1" ht="50.1" customHeight="1" thickBot="1" x14ac:dyDescent="0.25">
      <c r="A40" s="550"/>
      <c r="B40" s="313" t="s">
        <v>142</v>
      </c>
      <c r="C40" s="788" t="s">
        <v>141</v>
      </c>
      <c r="D40" s="789"/>
      <c r="E40" s="790"/>
      <c r="F40" s="313" t="s">
        <v>140</v>
      </c>
      <c r="G40" s="319">
        <v>20</v>
      </c>
      <c r="H40" s="551">
        <v>50</v>
      </c>
      <c r="I40" s="552">
        <v>500</v>
      </c>
      <c r="J40" s="561">
        <v>83.08</v>
      </c>
      <c r="K40" s="565">
        <f>J40-J40*Оглавление!$K$19</f>
        <v>83.08</v>
      </c>
      <c r="L40" s="553"/>
      <c r="M40" s="554">
        <f>L40*K40</f>
        <v>0</v>
      </c>
    </row>
  </sheetData>
  <protectedRanges>
    <protectedRange sqref="M12:M13 M8:M9" name="区域1_4_2"/>
    <protectedRange password="CE2A" sqref="M12:M13 M8:M9" name="区域1_1_5_2"/>
    <protectedRange sqref="F9 F13" name="区域1_2_2"/>
    <protectedRange password="CE2A" sqref="F9 F13" name="区域1_1_2_2"/>
    <protectedRange sqref="G9 G13" name="区域1_3_2"/>
    <protectedRange password="CE2A" sqref="G9 G13" name="区域1_1_4_2"/>
    <protectedRange sqref="L8:L9 L12:L13 J8:J9" name="区域1_4_2_1"/>
    <protectedRange password="CE2A" sqref="L8:L9 L12:L13 J8:J9" name="区域1_1_5_2_1"/>
    <protectedRange sqref="C8 B8:B9 C9:D9 C12 B12:B13 C13:D13" name="区域1_7_2"/>
    <protectedRange password="CE2A" sqref="C8 B8:B9 C9:D9 C12 B12:B13 C13:D13" name="区域1_1_6_2"/>
    <protectedRange sqref="J12:J13" name="区域1_4_2_1_1"/>
    <protectedRange password="CE2A" sqref="J12:J13" name="区域1_1_5_2_1_1"/>
    <protectedRange sqref="K12:K13" name="区域1_4_2_1_1_1"/>
    <protectedRange password="CE2A" sqref="K12:K13" name="区域1_1_5_2_1_1_1"/>
  </protectedRanges>
  <mergeCells count="45">
    <mergeCell ref="A30:A31"/>
    <mergeCell ref="L7:M7"/>
    <mergeCell ref="C19:E19"/>
    <mergeCell ref="C18:E18"/>
    <mergeCell ref="A12:A13"/>
    <mergeCell ref="B12:B13"/>
    <mergeCell ref="A11:XFD11"/>
    <mergeCell ref="A20:A21"/>
    <mergeCell ref="C20:E21"/>
    <mergeCell ref="A22:A23"/>
    <mergeCell ref="C22:E23"/>
    <mergeCell ref="A24:A25"/>
    <mergeCell ref="C24:E25"/>
    <mergeCell ref="L8:L9"/>
    <mergeCell ref="M8:M9"/>
    <mergeCell ref="C14:E14"/>
    <mergeCell ref="C34:E34"/>
    <mergeCell ref="C8:E9"/>
    <mergeCell ref="F8:F9"/>
    <mergeCell ref="G8:G9"/>
    <mergeCell ref="C12:E13"/>
    <mergeCell ref="F12:F13"/>
    <mergeCell ref="G12:G13"/>
    <mergeCell ref="C32:E33"/>
    <mergeCell ref="H12:H13"/>
    <mergeCell ref="I12:I13"/>
    <mergeCell ref="L12:L13"/>
    <mergeCell ref="M12:M13"/>
    <mergeCell ref="C30:E31"/>
    <mergeCell ref="I5:K5"/>
    <mergeCell ref="A4:I4"/>
    <mergeCell ref="C29:E29"/>
    <mergeCell ref="C28:E28"/>
    <mergeCell ref="C40:E40"/>
    <mergeCell ref="C38:E38"/>
    <mergeCell ref="C39:E39"/>
    <mergeCell ref="C10:E10"/>
    <mergeCell ref="H8:H9"/>
    <mergeCell ref="I8:I9"/>
    <mergeCell ref="A8:A9"/>
    <mergeCell ref="B8:B9"/>
    <mergeCell ref="A26:A27"/>
    <mergeCell ref="C26:E27"/>
    <mergeCell ref="K8:K9"/>
    <mergeCell ref="A32:A33"/>
  </mergeCells>
  <hyperlinks>
    <hyperlink ref="I5:L5" location="Оглавление!A1" display="Оглавление!A1" xr:uid="{DB13422F-A722-45CE-98A1-13C6A1CA2DCB}"/>
  </hyperlinks>
  <pageMargins left="0.7" right="0.7" top="0.75" bottom="0.75" header="0.3" footer="0.3"/>
  <pageSetup paperSize="9" scale="57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D92D6-BF83-420D-AFA2-E2B03B0E9376}">
  <sheetPr codeName="Лист3">
    <pageSetUpPr fitToPage="1"/>
  </sheetPr>
  <dimension ref="A1:M38"/>
  <sheetViews>
    <sheetView view="pageBreakPreview" zoomScaleNormal="25" zoomScaleSheetLayoutView="100" zoomScalePageLayoutView="40" workbookViewId="0">
      <selection activeCell="N15" sqref="N15"/>
    </sheetView>
  </sheetViews>
  <sheetFormatPr defaultColWidth="9.140625" defaultRowHeight="15" x14ac:dyDescent="0.25"/>
  <cols>
    <col min="1" max="1" width="19.85546875" style="79" customWidth="1"/>
    <col min="2" max="2" width="15.5703125" style="81" bestFit="1" customWidth="1"/>
    <col min="3" max="3" width="43.42578125" style="79" customWidth="1"/>
    <col min="4" max="5" width="11" style="79" customWidth="1"/>
    <col min="6" max="7" width="8" style="79" customWidth="1"/>
    <col min="8" max="8" width="9.85546875" style="79" bestFit="1" customWidth="1"/>
    <col min="9" max="9" width="9.5703125" style="79" customWidth="1"/>
    <col min="10" max="10" width="9.140625" style="79" customWidth="1"/>
    <col min="11" max="11" width="9.85546875" style="79" bestFit="1" customWidth="1"/>
    <col min="12" max="16384" width="9.140625" style="79"/>
  </cols>
  <sheetData>
    <row r="1" spans="1:13" s="8" customFormat="1" ht="18.75" x14ac:dyDescent="0.3">
      <c r="A1" s="2"/>
      <c r="B1" s="3"/>
      <c r="C1" s="3"/>
      <c r="D1" s="3"/>
      <c r="E1" s="4"/>
      <c r="F1" s="4"/>
      <c r="G1" s="5"/>
      <c r="H1" s="6"/>
      <c r="I1" s="7"/>
      <c r="J1" s="2"/>
      <c r="K1" s="2"/>
      <c r="L1" s="2"/>
    </row>
    <row r="2" spans="1:13" s="8" customFormat="1" ht="38.25" customHeight="1" x14ac:dyDescent="0.3">
      <c r="A2" s="2"/>
      <c r="B2" s="3"/>
      <c r="C2" s="9"/>
      <c r="D2" s="9"/>
      <c r="E2" s="9"/>
      <c r="F2" s="10"/>
      <c r="G2" s="11"/>
      <c r="H2" s="12"/>
      <c r="I2" s="7"/>
      <c r="J2" s="2"/>
      <c r="K2" s="2"/>
      <c r="L2" s="2"/>
    </row>
    <row r="3" spans="1:13" s="8" customFormat="1" ht="18.75" x14ac:dyDescent="0.3">
      <c r="A3" s="2"/>
      <c r="B3" s="4"/>
      <c r="C3" s="4"/>
      <c r="D3" s="4"/>
      <c r="E3" s="4"/>
      <c r="F3" s="4"/>
      <c r="G3" s="13"/>
      <c r="H3" s="12"/>
      <c r="I3" s="7"/>
      <c r="J3" s="2"/>
      <c r="K3" s="2"/>
      <c r="L3" s="2"/>
    </row>
    <row r="4" spans="1:13" s="8" customFormat="1" ht="36" x14ac:dyDescent="0.55000000000000004">
      <c r="A4" s="612" t="s">
        <v>354</v>
      </c>
      <c r="B4" s="612"/>
      <c r="C4" s="612"/>
      <c r="D4" s="612"/>
      <c r="E4" s="612"/>
      <c r="F4" s="612"/>
      <c r="G4" s="612"/>
      <c r="H4" s="612"/>
      <c r="I4" s="612"/>
      <c r="J4" s="15"/>
      <c r="K4" s="2"/>
      <c r="L4" s="2"/>
      <c r="M4" s="2"/>
    </row>
    <row r="5" spans="1:13" s="18" customFormat="1" ht="12" x14ac:dyDescent="0.2">
      <c r="A5" s="22"/>
      <c r="B5" s="16"/>
      <c r="C5" s="16"/>
      <c r="D5" s="16"/>
      <c r="E5" s="16"/>
      <c r="F5" s="16"/>
      <c r="G5" s="16"/>
      <c r="H5" s="22"/>
      <c r="I5" s="16"/>
      <c r="J5" s="17"/>
      <c r="K5" s="16"/>
      <c r="L5" s="16"/>
      <c r="M5" s="16"/>
    </row>
    <row r="6" spans="1:13" s="18" customFormat="1" ht="12" x14ac:dyDescent="0.2">
      <c r="A6" s="40" t="s">
        <v>1324</v>
      </c>
      <c r="B6" s="65"/>
      <c r="C6" s="40"/>
      <c r="D6" s="16"/>
      <c r="E6" s="16"/>
      <c r="F6" s="16"/>
      <c r="G6" s="16"/>
      <c r="H6" s="22"/>
      <c r="I6" s="16"/>
      <c r="J6" s="17"/>
      <c r="K6" s="16"/>
      <c r="L6" s="16"/>
      <c r="M6" s="16"/>
    </row>
    <row r="7" spans="1:13" s="58" customFormat="1" ht="12" customHeight="1" x14ac:dyDescent="0.25">
      <c r="A7" s="55" t="s">
        <v>329</v>
      </c>
      <c r="B7" s="55"/>
      <c r="C7" s="55"/>
      <c r="D7" s="55"/>
      <c r="E7" s="55"/>
      <c r="F7" s="55"/>
      <c r="G7" s="55"/>
      <c r="H7" s="55"/>
      <c r="I7" s="56"/>
      <c r="J7" s="56"/>
      <c r="K7" s="57"/>
      <c r="L7" s="57"/>
      <c r="M7" s="57"/>
    </row>
    <row r="8" spans="1:13" s="60" customFormat="1" ht="12" customHeight="1" x14ac:dyDescent="0.25">
      <c r="A8" s="55" t="s">
        <v>330</v>
      </c>
      <c r="B8" s="55"/>
      <c r="C8" s="55"/>
      <c r="D8" s="55"/>
      <c r="E8" s="55"/>
      <c r="F8" s="55"/>
      <c r="G8" s="55"/>
      <c r="H8" s="55"/>
      <c r="I8" s="55"/>
      <c r="J8" s="59"/>
      <c r="K8" s="613"/>
      <c r="L8" s="613"/>
      <c r="M8" s="613"/>
    </row>
    <row r="9" spans="1:13" s="60" customFormat="1" ht="12" customHeight="1" x14ac:dyDescent="0.25">
      <c r="A9" s="55" t="s">
        <v>331</v>
      </c>
      <c r="B9" s="61"/>
      <c r="C9" s="61"/>
      <c r="D9" s="61"/>
      <c r="E9" s="62"/>
      <c r="F9" s="62"/>
      <c r="G9" s="55"/>
      <c r="H9" s="63"/>
      <c r="I9" s="614" t="s">
        <v>3</v>
      </c>
      <c r="J9" s="614"/>
      <c r="K9" s="614"/>
      <c r="L9" s="55"/>
      <c r="M9" s="55"/>
    </row>
    <row r="10" spans="1:13" s="60" customFormat="1" ht="12" customHeight="1" x14ac:dyDescent="0.25">
      <c r="A10" s="55" t="s">
        <v>333</v>
      </c>
      <c r="B10" s="61"/>
      <c r="C10" s="61"/>
      <c r="D10" s="61"/>
      <c r="E10" s="62"/>
      <c r="F10" s="62"/>
      <c r="G10" s="55"/>
      <c r="H10" s="63"/>
      <c r="I10" s="111"/>
      <c r="J10" s="111"/>
      <c r="K10" s="111"/>
      <c r="L10" s="55"/>
      <c r="M10" s="55"/>
    </row>
    <row r="11" spans="1:13" s="60" customFormat="1" ht="12" customHeight="1" x14ac:dyDescent="0.25">
      <c r="A11" s="55" t="s">
        <v>332</v>
      </c>
      <c r="B11" s="55"/>
      <c r="C11" s="55"/>
      <c r="D11" s="55"/>
      <c r="E11" s="62"/>
      <c r="F11" s="62"/>
      <c r="G11" s="55"/>
      <c r="H11" s="63"/>
      <c r="I11" s="55"/>
      <c r="J11" s="59"/>
      <c r="K11" s="55"/>
      <c r="L11" s="55"/>
      <c r="M11" s="55"/>
    </row>
    <row r="12" spans="1:13" s="60" customFormat="1" ht="12" customHeight="1" thickBot="1" x14ac:dyDescent="0.3">
      <c r="A12" s="55" t="s">
        <v>255</v>
      </c>
      <c r="B12" s="55"/>
      <c r="C12" s="55"/>
      <c r="D12" s="55"/>
      <c r="E12" s="62"/>
      <c r="F12" s="62"/>
      <c r="G12" s="55"/>
      <c r="H12" s="63"/>
      <c r="I12" s="55"/>
      <c r="J12" s="59"/>
      <c r="K12" s="55"/>
      <c r="L12" s="55"/>
      <c r="M12" s="55"/>
    </row>
    <row r="13" spans="1:13" ht="12" customHeight="1" thickBot="1" x14ac:dyDescent="0.3">
      <c r="A13" s="615"/>
      <c r="B13" s="615"/>
      <c r="C13" s="615"/>
      <c r="D13" s="615"/>
      <c r="E13" s="615"/>
      <c r="F13" s="615"/>
      <c r="G13" s="615"/>
      <c r="H13" s="615"/>
      <c r="I13" s="106" t="s">
        <v>4</v>
      </c>
      <c r="J13" s="616">
        <f>SUM(K16:K23)+SUM(K30:K37)</f>
        <v>0</v>
      </c>
      <c r="K13" s="617"/>
    </row>
    <row r="14" spans="1:13" s="80" customFormat="1" ht="38.25" x14ac:dyDescent="0.2">
      <c r="A14" s="618" t="s">
        <v>5</v>
      </c>
      <c r="B14" s="620" t="s">
        <v>6</v>
      </c>
      <c r="C14" s="620" t="s">
        <v>7</v>
      </c>
      <c r="D14" s="112" t="s">
        <v>89</v>
      </c>
      <c r="E14" s="107" t="s">
        <v>90</v>
      </c>
      <c r="F14" s="107" t="s">
        <v>311</v>
      </c>
      <c r="G14" s="175" t="s">
        <v>91</v>
      </c>
      <c r="H14" s="170" t="s">
        <v>92</v>
      </c>
      <c r="I14" s="168" t="s">
        <v>93</v>
      </c>
      <c r="J14" s="622" t="s">
        <v>94</v>
      </c>
      <c r="K14" s="624" t="s">
        <v>282</v>
      </c>
    </row>
    <row r="15" spans="1:13" s="81" customFormat="1" ht="13.5" thickBot="1" x14ac:dyDescent="0.25">
      <c r="A15" s="619"/>
      <c r="B15" s="621"/>
      <c r="C15" s="621"/>
      <c r="D15" s="113" t="s">
        <v>95</v>
      </c>
      <c r="E15" s="109" t="s">
        <v>95</v>
      </c>
      <c r="F15" s="109" t="s">
        <v>312</v>
      </c>
      <c r="G15" s="176" t="s">
        <v>96</v>
      </c>
      <c r="H15" s="174" t="s">
        <v>280</v>
      </c>
      <c r="I15" s="169" t="s">
        <v>280</v>
      </c>
      <c r="J15" s="623"/>
      <c r="K15" s="625"/>
    </row>
    <row r="16" spans="1:13" s="81" customFormat="1" ht="25.5" x14ac:dyDescent="0.2">
      <c r="A16" s="847"/>
      <c r="B16" s="208" t="s">
        <v>313</v>
      </c>
      <c r="C16" s="211" t="s">
        <v>321</v>
      </c>
      <c r="D16" s="214">
        <v>16</v>
      </c>
      <c r="E16" s="215">
        <v>2</v>
      </c>
      <c r="F16" s="215">
        <v>6</v>
      </c>
      <c r="G16" s="216">
        <v>400</v>
      </c>
      <c r="H16" s="177">
        <v>91</v>
      </c>
      <c r="I16" s="46">
        <f>H16-H16*Оглавление!$K$18</f>
        <v>91</v>
      </c>
      <c r="J16" s="102"/>
      <c r="K16" s="43">
        <f>J16*I16</f>
        <v>0</v>
      </c>
    </row>
    <row r="17" spans="1:13" s="81" customFormat="1" ht="25.5" x14ac:dyDescent="0.2">
      <c r="A17" s="608"/>
      <c r="B17" s="209" t="s">
        <v>314</v>
      </c>
      <c r="C17" s="212" t="s">
        <v>322</v>
      </c>
      <c r="D17" s="217">
        <v>16</v>
      </c>
      <c r="E17" s="218">
        <v>2</v>
      </c>
      <c r="F17" s="218">
        <v>6</v>
      </c>
      <c r="G17" s="219">
        <v>300</v>
      </c>
      <c r="H17" s="171">
        <v>91</v>
      </c>
      <c r="I17" s="47">
        <f>H17-H17*Оглавление!$K$18</f>
        <v>91</v>
      </c>
      <c r="J17" s="29"/>
      <c r="K17" s="44">
        <f t="shared" ref="K17:K20" si="0">J17*I17</f>
        <v>0</v>
      </c>
    </row>
    <row r="18" spans="1:13" s="81" customFormat="1" ht="25.5" x14ac:dyDescent="0.2">
      <c r="A18" s="608"/>
      <c r="B18" s="209" t="s">
        <v>315</v>
      </c>
      <c r="C18" s="212" t="s">
        <v>323</v>
      </c>
      <c r="D18" s="217">
        <v>16</v>
      </c>
      <c r="E18" s="218">
        <v>2</v>
      </c>
      <c r="F18" s="218">
        <v>6</v>
      </c>
      <c r="G18" s="219">
        <v>200</v>
      </c>
      <c r="H18" s="171">
        <v>91</v>
      </c>
      <c r="I18" s="47">
        <f>H18-H18*Оглавление!$K$18</f>
        <v>91</v>
      </c>
      <c r="J18" s="29"/>
      <c r="K18" s="44">
        <f t="shared" si="0"/>
        <v>0</v>
      </c>
    </row>
    <row r="19" spans="1:13" s="81" customFormat="1" ht="25.5" x14ac:dyDescent="0.2">
      <c r="A19" s="608"/>
      <c r="B19" s="209" t="s">
        <v>316</v>
      </c>
      <c r="C19" s="212" t="s">
        <v>324</v>
      </c>
      <c r="D19" s="217">
        <v>16</v>
      </c>
      <c r="E19" s="218">
        <v>2.2000000000000002</v>
      </c>
      <c r="F19" s="218">
        <v>10</v>
      </c>
      <c r="G19" s="219">
        <v>200</v>
      </c>
      <c r="H19" s="171">
        <v>94</v>
      </c>
      <c r="I19" s="47">
        <f>H19-H19*Оглавление!$K$18</f>
        <v>94</v>
      </c>
      <c r="J19" s="29"/>
      <c r="K19" s="44">
        <f t="shared" si="0"/>
        <v>0</v>
      </c>
    </row>
    <row r="20" spans="1:13" s="81" customFormat="1" ht="25.5" x14ac:dyDescent="0.2">
      <c r="A20" s="608"/>
      <c r="B20" s="209" t="s">
        <v>317</v>
      </c>
      <c r="C20" s="212" t="s">
        <v>325</v>
      </c>
      <c r="D20" s="217">
        <v>16</v>
      </c>
      <c r="E20" s="218">
        <v>2.2000000000000002</v>
      </c>
      <c r="F20" s="218">
        <v>10</v>
      </c>
      <c r="G20" s="219">
        <v>100</v>
      </c>
      <c r="H20" s="171">
        <v>94</v>
      </c>
      <c r="I20" s="47">
        <f>H20-H20*Оглавление!$K$18</f>
        <v>94</v>
      </c>
      <c r="J20" s="29"/>
      <c r="K20" s="44">
        <f t="shared" si="0"/>
        <v>0</v>
      </c>
    </row>
    <row r="21" spans="1:13" s="81" customFormat="1" ht="25.5" x14ac:dyDescent="0.2">
      <c r="A21" s="608"/>
      <c r="B21" s="209" t="s">
        <v>318</v>
      </c>
      <c r="C21" s="212" t="s">
        <v>326</v>
      </c>
      <c r="D21" s="217">
        <v>20</v>
      </c>
      <c r="E21" s="218">
        <v>2.8</v>
      </c>
      <c r="F21" s="218">
        <v>10</v>
      </c>
      <c r="G21" s="219">
        <v>100</v>
      </c>
      <c r="H21" s="171">
        <v>150</v>
      </c>
      <c r="I21" s="47">
        <f>H21-H21*Оглавление!$K$18</f>
        <v>150</v>
      </c>
      <c r="J21" s="29"/>
      <c r="K21" s="44">
        <f t="shared" ref="K21:K23" si="1">J21*I21</f>
        <v>0</v>
      </c>
    </row>
    <row r="22" spans="1:13" s="81" customFormat="1" ht="25.5" x14ac:dyDescent="0.2">
      <c r="A22" s="608"/>
      <c r="B22" s="209" t="s">
        <v>319</v>
      </c>
      <c r="C22" s="212" t="s">
        <v>327</v>
      </c>
      <c r="D22" s="217">
        <v>25</v>
      </c>
      <c r="E22" s="218">
        <v>3.5</v>
      </c>
      <c r="F22" s="218">
        <v>10</v>
      </c>
      <c r="G22" s="219">
        <v>50</v>
      </c>
      <c r="H22" s="171">
        <v>250</v>
      </c>
      <c r="I22" s="47">
        <f>H22-H22*Оглавление!$K$18</f>
        <v>250</v>
      </c>
      <c r="J22" s="29"/>
      <c r="K22" s="44">
        <f t="shared" si="1"/>
        <v>0</v>
      </c>
    </row>
    <row r="23" spans="1:13" s="81" customFormat="1" ht="26.25" thickBot="1" x14ac:dyDescent="0.25">
      <c r="A23" s="609"/>
      <c r="B23" s="210" t="s">
        <v>320</v>
      </c>
      <c r="C23" s="213" t="s">
        <v>328</v>
      </c>
      <c r="D23" s="220">
        <v>32</v>
      </c>
      <c r="E23" s="221">
        <v>4.4000000000000004</v>
      </c>
      <c r="F23" s="221">
        <v>10</v>
      </c>
      <c r="G23" s="222">
        <v>50</v>
      </c>
      <c r="H23" s="172">
        <v>405</v>
      </c>
      <c r="I23" s="48">
        <f>H23-H23*Оглавление!$K$18</f>
        <v>405</v>
      </c>
      <c r="J23" s="96"/>
      <c r="K23" s="45">
        <f t="shared" si="1"/>
        <v>0</v>
      </c>
    </row>
    <row r="24" spans="1:13" s="18" customFormat="1" ht="12" x14ac:dyDescent="0.2">
      <c r="A24" s="22"/>
      <c r="B24" s="16"/>
      <c r="C24" s="16"/>
      <c r="D24" s="16"/>
      <c r="E24" s="16"/>
      <c r="F24" s="16"/>
      <c r="G24" s="16"/>
      <c r="H24" s="22"/>
      <c r="I24" s="16"/>
      <c r="J24" s="17"/>
      <c r="K24" s="16"/>
      <c r="L24" s="16"/>
      <c r="M24" s="16"/>
    </row>
    <row r="25" spans="1:13" s="18" customFormat="1" ht="12" x14ac:dyDescent="0.2">
      <c r="A25" s="40" t="s">
        <v>334</v>
      </c>
      <c r="B25" s="65"/>
      <c r="C25" s="40"/>
      <c r="D25" s="16"/>
      <c r="E25" s="16"/>
      <c r="F25" s="16"/>
      <c r="G25" s="16"/>
      <c r="H25" s="22"/>
      <c r="I25" s="16"/>
      <c r="J25" s="17"/>
      <c r="K25" s="16"/>
      <c r="L25" s="16"/>
      <c r="M25" s="16"/>
    </row>
    <row r="26" spans="1:13" s="58" customFormat="1" ht="12" customHeight="1" x14ac:dyDescent="0.25">
      <c r="A26" s="55" t="s">
        <v>335</v>
      </c>
      <c r="B26" s="55"/>
      <c r="C26" s="55"/>
      <c r="D26" s="55"/>
      <c r="E26" s="55"/>
      <c r="F26" s="55"/>
      <c r="G26" s="55"/>
      <c r="H26" s="55"/>
      <c r="I26" s="56"/>
      <c r="J26" s="56"/>
      <c r="K26" s="57"/>
      <c r="L26" s="57"/>
      <c r="M26" s="57"/>
    </row>
    <row r="27" spans="1:13" s="18" customFormat="1" ht="12" customHeight="1" thickBot="1" x14ac:dyDescent="0.25">
      <c r="A27" s="55"/>
      <c r="B27" s="66"/>
      <c r="C27" s="70"/>
      <c r="D27" s="16"/>
      <c r="E27" s="16"/>
      <c r="F27" s="16"/>
      <c r="G27" s="22"/>
      <c r="H27" s="16"/>
      <c r="I27" s="17"/>
      <c r="J27" s="16"/>
      <c r="K27" s="16"/>
      <c r="L27" s="16"/>
    </row>
    <row r="28" spans="1:13" s="80" customFormat="1" ht="38.25" x14ac:dyDescent="0.2">
      <c r="A28" s="620" t="s">
        <v>5</v>
      </c>
      <c r="B28" s="620" t="s">
        <v>6</v>
      </c>
      <c r="C28" s="620" t="s">
        <v>7</v>
      </c>
      <c r="D28" s="112" t="s">
        <v>344</v>
      </c>
      <c r="E28" s="107" t="s">
        <v>345</v>
      </c>
      <c r="F28" s="588" t="s">
        <v>91</v>
      </c>
      <c r="G28" s="838"/>
      <c r="H28" s="170" t="s">
        <v>92</v>
      </c>
      <c r="I28" s="108" t="s">
        <v>93</v>
      </c>
      <c r="J28" s="622" t="s">
        <v>94</v>
      </c>
      <c r="K28" s="624" t="s">
        <v>282</v>
      </c>
    </row>
    <row r="29" spans="1:13" s="81" customFormat="1" ht="13.5" thickBot="1" x14ac:dyDescent="0.25">
      <c r="A29" s="621"/>
      <c r="B29" s="621"/>
      <c r="C29" s="621"/>
      <c r="D29" s="113" t="s">
        <v>95</v>
      </c>
      <c r="E29" s="109" t="s">
        <v>95</v>
      </c>
      <c r="F29" s="839" t="s">
        <v>96</v>
      </c>
      <c r="G29" s="840"/>
      <c r="H29" s="174" t="s">
        <v>280</v>
      </c>
      <c r="I29" s="110" t="s">
        <v>280</v>
      </c>
      <c r="J29" s="623"/>
      <c r="K29" s="625"/>
    </row>
    <row r="30" spans="1:13" s="81" customFormat="1" ht="25.5" x14ac:dyDescent="0.2">
      <c r="A30" s="835"/>
      <c r="B30" s="208" t="s">
        <v>336</v>
      </c>
      <c r="C30" s="223" t="s">
        <v>648</v>
      </c>
      <c r="D30" s="214">
        <v>21</v>
      </c>
      <c r="E30" s="215">
        <v>18.3</v>
      </c>
      <c r="F30" s="841">
        <v>50</v>
      </c>
      <c r="G30" s="842"/>
      <c r="H30" s="177">
        <v>25</v>
      </c>
      <c r="I30" s="46">
        <f>H30-H30*Оглавление!$K$18</f>
        <v>25</v>
      </c>
      <c r="J30" s="102"/>
      <c r="K30" s="43">
        <f>I30*J30</f>
        <v>0</v>
      </c>
    </row>
    <row r="31" spans="1:13" s="81" customFormat="1" ht="25.5" x14ac:dyDescent="0.2">
      <c r="A31" s="836"/>
      <c r="B31" s="209" t="s">
        <v>337</v>
      </c>
      <c r="C31" s="224" t="s">
        <v>649</v>
      </c>
      <c r="D31" s="217">
        <v>25</v>
      </c>
      <c r="E31" s="218">
        <v>21.8</v>
      </c>
      <c r="F31" s="592">
        <v>50</v>
      </c>
      <c r="G31" s="843">
        <v>50</v>
      </c>
      <c r="H31" s="171">
        <v>31</v>
      </c>
      <c r="I31" s="47">
        <f>H31-H31*Оглавление!$K$18</f>
        <v>31</v>
      </c>
      <c r="J31" s="29"/>
      <c r="K31" s="44">
        <f t="shared" ref="K31:K37" si="2">I31*J31</f>
        <v>0</v>
      </c>
    </row>
    <row r="32" spans="1:13" s="81" customFormat="1" ht="25.5" x14ac:dyDescent="0.2">
      <c r="A32" s="836"/>
      <c r="B32" s="209" t="s">
        <v>338</v>
      </c>
      <c r="C32" s="224" t="s">
        <v>650</v>
      </c>
      <c r="D32" s="217">
        <v>32</v>
      </c>
      <c r="E32" s="218">
        <v>27</v>
      </c>
      <c r="F32" s="592">
        <v>30</v>
      </c>
      <c r="G32" s="843">
        <v>30</v>
      </c>
      <c r="H32" s="171">
        <v>44</v>
      </c>
      <c r="I32" s="47">
        <f>H32-H32*Оглавление!$K$18</f>
        <v>44</v>
      </c>
      <c r="J32" s="29"/>
      <c r="K32" s="44">
        <f t="shared" si="2"/>
        <v>0</v>
      </c>
    </row>
    <row r="33" spans="1:11" s="81" customFormat="1" ht="26.25" thickBot="1" x14ac:dyDescent="0.25">
      <c r="A33" s="837"/>
      <c r="B33" s="210" t="s">
        <v>339</v>
      </c>
      <c r="C33" s="225" t="s">
        <v>651</v>
      </c>
      <c r="D33" s="220">
        <v>40</v>
      </c>
      <c r="E33" s="221">
        <v>35</v>
      </c>
      <c r="F33" s="594">
        <v>30</v>
      </c>
      <c r="G33" s="844">
        <v>30</v>
      </c>
      <c r="H33" s="172">
        <v>60</v>
      </c>
      <c r="I33" s="48">
        <f>H33-H33*Оглавление!$K$18</f>
        <v>60</v>
      </c>
      <c r="J33" s="96"/>
      <c r="K33" s="45">
        <f t="shared" si="2"/>
        <v>0</v>
      </c>
    </row>
    <row r="34" spans="1:11" s="81" customFormat="1" ht="25.5" x14ac:dyDescent="0.2">
      <c r="A34" s="835"/>
      <c r="B34" s="208" t="s">
        <v>340</v>
      </c>
      <c r="C34" s="223" t="s">
        <v>652</v>
      </c>
      <c r="D34" s="226">
        <v>21</v>
      </c>
      <c r="E34" s="227">
        <v>18.3</v>
      </c>
      <c r="F34" s="845">
        <v>50</v>
      </c>
      <c r="G34" s="846"/>
      <c r="H34" s="173">
        <v>25</v>
      </c>
      <c r="I34" s="97">
        <f>H34-H34*Оглавление!$K$18</f>
        <v>25</v>
      </c>
      <c r="J34" s="102"/>
      <c r="K34" s="43">
        <f t="shared" si="2"/>
        <v>0</v>
      </c>
    </row>
    <row r="35" spans="1:11" s="81" customFormat="1" ht="25.5" x14ac:dyDescent="0.2">
      <c r="A35" s="836"/>
      <c r="B35" s="209" t="s">
        <v>341</v>
      </c>
      <c r="C35" s="224" t="s">
        <v>653</v>
      </c>
      <c r="D35" s="217">
        <v>25</v>
      </c>
      <c r="E35" s="218">
        <v>21.8</v>
      </c>
      <c r="F35" s="592">
        <v>50</v>
      </c>
      <c r="G35" s="843">
        <v>50</v>
      </c>
      <c r="H35" s="171">
        <v>31</v>
      </c>
      <c r="I35" s="47">
        <f>H35-H35*Оглавление!$K$18</f>
        <v>31</v>
      </c>
      <c r="J35" s="29"/>
      <c r="K35" s="44">
        <f t="shared" si="2"/>
        <v>0</v>
      </c>
    </row>
    <row r="36" spans="1:11" s="81" customFormat="1" ht="25.5" x14ac:dyDescent="0.2">
      <c r="A36" s="836"/>
      <c r="B36" s="209" t="s">
        <v>342</v>
      </c>
      <c r="C36" s="224" t="s">
        <v>654</v>
      </c>
      <c r="D36" s="217">
        <v>32</v>
      </c>
      <c r="E36" s="218">
        <v>27</v>
      </c>
      <c r="F36" s="592">
        <v>30</v>
      </c>
      <c r="G36" s="843">
        <v>30</v>
      </c>
      <c r="H36" s="171">
        <v>44</v>
      </c>
      <c r="I36" s="47">
        <f>H36-H36*Оглавление!$K$18</f>
        <v>44</v>
      </c>
      <c r="J36" s="29"/>
      <c r="K36" s="44">
        <f t="shared" si="2"/>
        <v>0</v>
      </c>
    </row>
    <row r="37" spans="1:11" s="81" customFormat="1" ht="26.25" thickBot="1" x14ac:dyDescent="0.25">
      <c r="A37" s="837"/>
      <c r="B37" s="210" t="s">
        <v>343</v>
      </c>
      <c r="C37" s="225" t="s">
        <v>655</v>
      </c>
      <c r="D37" s="220">
        <v>40</v>
      </c>
      <c r="E37" s="221">
        <v>35</v>
      </c>
      <c r="F37" s="594">
        <v>30</v>
      </c>
      <c r="G37" s="844">
        <v>30</v>
      </c>
      <c r="H37" s="172">
        <v>60</v>
      </c>
      <c r="I37" s="48">
        <f>H37-H37*Оглавление!$K$18</f>
        <v>60</v>
      </c>
      <c r="J37" s="96"/>
      <c r="K37" s="45">
        <f t="shared" si="2"/>
        <v>0</v>
      </c>
    </row>
    <row r="38" spans="1:11" ht="24.95" customHeight="1" x14ac:dyDescent="0.25"/>
  </sheetData>
  <protectedRanges>
    <protectedRange sqref="H28:I28 H14:I14" name="区域1_4_2"/>
    <protectedRange password="CE2A" sqref="H28:I28 H14:I14" name="区域1_1_5_2"/>
    <protectedRange sqref="J35:J37 I30:I37 I16:K23" name="区域1_69_2_4"/>
    <protectedRange password="CE2A" sqref="J35:J37 I30:I37 I16:K23" name="区域1_1_17_2_4"/>
    <protectedRange sqref="G14 B24:B26 G23 H16:H23 C37 L27:L29 G28 B28:B37 J31:J34 L31:L34 K31:K37 B14:B18 C18:F18 G29:H37 B19:F23 G15:H15 G24:L26 J30:L30 G20" name="区域1_9"/>
    <protectedRange password="CE2A" sqref="B20:D20 B24:B26 C19:D19 C21:D22 B14:B15 B23:D23 C37 G14 G23 H21:H23 L27:L29 G28 B28:B34 J31:J34 L31:L34 K31:K37 C18:F18 G29:H37 E19:F20 E21:F23 G24:L26 J30:L30 G15:H15 G20 H16:H20" name="区域1_1_1"/>
    <protectedRange sqref="G21:G22 G16:G19" name="区域1_2_6"/>
    <protectedRange sqref="C16:F17 C35:C36" name="区域1_1_4_3"/>
    <protectedRange password="CE2A" sqref="C16:F17 C35:C36" name="区域1_4_8"/>
    <protectedRange password="CE2A" sqref="C16:F17 C35:C36" name="区域1_1_1_3"/>
    <protectedRange sqref="M24:M34" name="区域1_69"/>
    <protectedRange password="CE2A" sqref="M24:M34" name="区域1_1_17"/>
    <protectedRange password="CE2A" sqref="B16:B17 B19 B35:B36" name="区域1_1_53"/>
    <protectedRange password="CE2A" sqref="B21:B22 B37 B18" name="区域1_1_54"/>
    <protectedRange sqref="J14:K15 J28:K29" name="区域1_4_2_1"/>
    <protectedRange password="CE2A" sqref="J14:K15 J28:K29" name="区域1_1_5_2_1"/>
  </protectedRanges>
  <mergeCells count="28">
    <mergeCell ref="J28:J29"/>
    <mergeCell ref="K28:K29"/>
    <mergeCell ref="A4:I4"/>
    <mergeCell ref="K8:M8"/>
    <mergeCell ref="J13:K13"/>
    <mergeCell ref="A13:H13"/>
    <mergeCell ref="I9:K9"/>
    <mergeCell ref="A14:A15"/>
    <mergeCell ref="B14:B15"/>
    <mergeCell ref="C14:C15"/>
    <mergeCell ref="J14:J15"/>
    <mergeCell ref="K14:K15"/>
    <mergeCell ref="A16:A23"/>
    <mergeCell ref="A30:A33"/>
    <mergeCell ref="A34:A3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A28:A29"/>
    <mergeCell ref="B28:B29"/>
    <mergeCell ref="C28:C29"/>
  </mergeCells>
  <conditionalFormatting sqref="B20:B21">
    <cfRule type="expression" dxfId="12" priority="9" stopIfTrue="1">
      <formula>AND(COUNTIF(#REF!, B20)+COUNTIF(#REF!, B20)+COUNTIF(#REF!, B20)&gt;1,NOT(ISBLANK(B20)))</formula>
    </cfRule>
  </conditionalFormatting>
  <conditionalFormatting sqref="B22:C23 B16:C19 C21">
    <cfRule type="expression" dxfId="11" priority="8" stopIfTrue="1">
      <formula>AND(COUNTIF(#REF!, B16)+COUNTIF($B$11:$C$23, B16)+COUNTIF(#REF!, B16)+COUNTIF(#REF!, B16)&gt;1,NOT(ISBLANK(B16)))</formula>
    </cfRule>
  </conditionalFormatting>
  <conditionalFormatting sqref="B30:C33">
    <cfRule type="expression" dxfId="10" priority="6" stopIfTrue="1">
      <formula>AND(COUNTIF(#REF!, B30)+COUNTIF($B$11:$C$23, B30)+COUNTIF(#REF!, B30)+COUNTIF(#REF!, B30)&gt;1,NOT(ISBLANK(B30)))</formula>
    </cfRule>
  </conditionalFormatting>
  <conditionalFormatting sqref="C34:C37">
    <cfRule type="expression" dxfId="9" priority="4" stopIfTrue="1">
      <formula>AND(COUNTIF(#REF!, C34)+COUNTIF($B$11:$C$23, C34)+COUNTIF(#REF!, C34)+COUNTIF(#REF!, C34)&gt;1,NOT(ISBLANK(C34)))</formula>
    </cfRule>
  </conditionalFormatting>
  <conditionalFormatting sqref="B34:B37">
    <cfRule type="expression" dxfId="8" priority="5" stopIfTrue="1">
      <formula>AND(COUNTIF(#REF!, B34)+COUNTIF($B$11:$C$23, B34)+COUNTIF(#REF!, B34)+COUNTIF(#REF!, B34)&gt;1,NOT(ISBLANK(B34)))</formula>
    </cfRule>
  </conditionalFormatting>
  <hyperlinks>
    <hyperlink ref="I9" location="Оглавление!I9" display="На главную страницу" xr:uid="{1F438CEE-5DE8-44D0-BC8A-E9CE8B2F65DF}"/>
    <hyperlink ref="I9:K9" location="Оглавление!I9" display="На главную страницу" xr:uid="{1C967A63-0EF6-4EBF-8658-6F7D1189EDF5}"/>
  </hyperlinks>
  <pageMargins left="0.23622047244094491" right="0.23622047244094491" top="0.74803149606299213" bottom="0.74803149606299213" header="0.31496062992125984" footer="0.31496062992125984"/>
  <pageSetup paperSize="9" scale="64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768C7-BA03-4C44-8CF8-E43DA11D4597}">
  <sheetPr codeName="Лист6">
    <pageSetUpPr fitToPage="1"/>
  </sheetPr>
  <dimension ref="A1:L111"/>
  <sheetViews>
    <sheetView view="pageBreakPreview" zoomScaleNormal="100" zoomScaleSheetLayoutView="100" workbookViewId="0">
      <selection activeCell="J104" sqref="J104"/>
    </sheetView>
  </sheetViews>
  <sheetFormatPr defaultColWidth="9.140625" defaultRowHeight="15" x14ac:dyDescent="0.25"/>
  <cols>
    <col min="1" max="1" width="23.5703125" style="8" customWidth="1"/>
    <col min="2" max="2" width="23" style="8" customWidth="1"/>
    <col min="3" max="3" width="22.42578125" style="8" customWidth="1"/>
    <col min="4" max="4" width="18.5703125" style="37" customWidth="1"/>
    <col min="5" max="5" width="18.28515625" style="8" bestFit="1" customWidth="1"/>
    <col min="6" max="6" width="9.7109375" style="18" customWidth="1"/>
    <col min="7" max="7" width="8.7109375" style="25" customWidth="1"/>
    <col min="8" max="8" width="11.5703125" style="36" customWidth="1"/>
    <col min="9" max="9" width="9.5703125" style="8" bestFit="1" customWidth="1"/>
    <col min="10" max="13" width="9.140625" style="8"/>
    <col min="14" max="14" width="11.140625" style="8" bestFit="1" customWidth="1"/>
    <col min="15" max="16384" width="9.140625" style="8"/>
  </cols>
  <sheetData>
    <row r="1" spans="1:12" ht="18.75" x14ac:dyDescent="0.3">
      <c r="A1" s="2"/>
      <c r="B1" s="3"/>
      <c r="C1" s="3"/>
      <c r="D1" s="3"/>
      <c r="E1" s="4"/>
      <c r="F1" s="4"/>
      <c r="G1" s="5"/>
      <c r="H1" s="6"/>
      <c r="I1" s="7"/>
      <c r="J1" s="2"/>
      <c r="K1" s="2"/>
      <c r="L1" s="2"/>
    </row>
    <row r="2" spans="1:12" ht="38.25" customHeight="1" x14ac:dyDescent="0.3">
      <c r="A2" s="2"/>
      <c r="B2" s="3"/>
      <c r="C2" s="9"/>
      <c r="D2" s="9"/>
      <c r="E2" s="9"/>
      <c r="F2" s="10"/>
      <c r="G2" s="11"/>
      <c r="H2" s="12"/>
      <c r="I2" s="7"/>
      <c r="J2" s="2"/>
      <c r="K2" s="2"/>
      <c r="L2" s="2"/>
    </row>
    <row r="3" spans="1:12" ht="18.75" x14ac:dyDescent="0.3">
      <c r="A3" s="2"/>
      <c r="B3" s="4"/>
      <c r="C3" s="4"/>
      <c r="D3" s="4"/>
      <c r="E3" s="4"/>
      <c r="F3" s="4"/>
      <c r="G3" s="13"/>
      <c r="H3" s="12"/>
      <c r="I3" s="7"/>
      <c r="J3" s="2"/>
      <c r="K3" s="2"/>
      <c r="L3" s="2"/>
    </row>
    <row r="4" spans="1:12" ht="18.75" customHeight="1" x14ac:dyDescent="0.55000000000000004">
      <c r="A4" s="859" t="s">
        <v>235</v>
      </c>
      <c r="B4" s="859"/>
      <c r="C4" s="859"/>
      <c r="D4" s="859"/>
      <c r="E4" s="859"/>
      <c r="F4" s="859"/>
      <c r="G4" s="859"/>
      <c r="H4" s="14"/>
      <c r="I4" s="2"/>
      <c r="J4" s="2"/>
      <c r="K4" s="2"/>
    </row>
    <row r="5" spans="1:12" ht="15" customHeight="1" x14ac:dyDescent="0.55000000000000004">
      <c r="A5" s="859"/>
      <c r="B5" s="859"/>
      <c r="C5" s="859"/>
      <c r="D5" s="859"/>
      <c r="E5" s="859"/>
      <c r="F5" s="859"/>
      <c r="G5" s="859"/>
      <c r="H5" s="14"/>
      <c r="I5" s="2"/>
      <c r="J5" s="2"/>
      <c r="K5" s="2"/>
    </row>
    <row r="6" spans="1:12" ht="72.75" customHeight="1" x14ac:dyDescent="0.55000000000000004">
      <c r="A6" s="859"/>
      <c r="B6" s="859"/>
      <c r="C6" s="859"/>
      <c r="D6" s="859"/>
      <c r="E6" s="859"/>
      <c r="F6" s="859"/>
      <c r="G6" s="859"/>
      <c r="H6" s="14"/>
      <c r="I6" s="858" t="s">
        <v>3</v>
      </c>
      <c r="J6" s="858"/>
      <c r="K6" s="858"/>
    </row>
    <row r="7" spans="1:12" s="18" customFormat="1" ht="12" x14ac:dyDescent="0.2">
      <c r="A7" s="23"/>
      <c r="B7" s="19"/>
      <c r="C7" s="16"/>
      <c r="D7" s="16"/>
      <c r="E7" s="21"/>
      <c r="F7" s="22"/>
      <c r="G7" s="16"/>
      <c r="H7" s="17"/>
      <c r="I7" s="16"/>
      <c r="J7" s="16"/>
      <c r="K7" s="16"/>
    </row>
    <row r="8" spans="1:12" s="18" customFormat="1" ht="12" x14ac:dyDescent="0.2">
      <c r="A8" s="114" t="s">
        <v>163</v>
      </c>
      <c r="B8" s="65"/>
      <c r="C8" s="16"/>
      <c r="D8" s="16"/>
      <c r="E8" s="21"/>
      <c r="F8" s="22"/>
      <c r="G8" s="16"/>
      <c r="H8" s="17"/>
      <c r="I8" s="16"/>
      <c r="J8" s="16"/>
      <c r="K8" s="16"/>
    </row>
    <row r="9" spans="1:12" s="18" customFormat="1" ht="12" x14ac:dyDescent="0.2">
      <c r="A9" s="55" t="s">
        <v>154</v>
      </c>
      <c r="B9" s="19"/>
      <c r="C9" s="16"/>
      <c r="D9" s="16"/>
      <c r="E9" s="21"/>
      <c r="F9" s="22"/>
      <c r="G9" s="16"/>
      <c r="H9" s="17"/>
      <c r="I9" s="16"/>
      <c r="J9" s="16"/>
      <c r="K9" s="16"/>
    </row>
    <row r="10" spans="1:12" s="18" customFormat="1" ht="12" x14ac:dyDescent="0.2">
      <c r="A10" s="55" t="s">
        <v>155</v>
      </c>
      <c r="B10" s="19"/>
      <c r="C10" s="16"/>
      <c r="D10" s="16"/>
      <c r="E10" s="21"/>
      <c r="F10" s="22"/>
      <c r="G10" s="16"/>
      <c r="H10" s="17"/>
      <c r="I10" s="16"/>
      <c r="J10" s="16"/>
      <c r="K10" s="16"/>
    </row>
    <row r="11" spans="1:12" s="18" customFormat="1" ht="12" x14ac:dyDescent="0.2">
      <c r="A11" s="55" t="s">
        <v>156</v>
      </c>
      <c r="B11" s="19"/>
      <c r="C11" s="16"/>
      <c r="D11" s="16"/>
      <c r="E11" s="21"/>
      <c r="F11" s="22"/>
      <c r="G11" s="16"/>
      <c r="H11" s="17"/>
      <c r="I11" s="16"/>
      <c r="J11" s="16"/>
      <c r="K11" s="16"/>
    </row>
    <row r="12" spans="1:12" s="18" customFormat="1" ht="12" x14ac:dyDescent="0.2">
      <c r="A12" s="55" t="s">
        <v>162</v>
      </c>
      <c r="B12" s="19"/>
      <c r="C12" s="16"/>
      <c r="D12" s="16"/>
      <c r="E12" s="21"/>
      <c r="F12" s="22"/>
      <c r="G12" s="16"/>
      <c r="H12" s="17"/>
      <c r="I12" s="16"/>
      <c r="J12" s="16"/>
      <c r="K12" s="16"/>
    </row>
    <row r="13" spans="1:12" s="18" customFormat="1" ht="12" x14ac:dyDescent="0.2">
      <c r="A13" s="55" t="s">
        <v>157</v>
      </c>
      <c r="B13" s="19"/>
      <c r="C13" s="16"/>
      <c r="D13" s="16"/>
      <c r="E13" s="21"/>
      <c r="F13" s="22"/>
      <c r="G13" s="16"/>
      <c r="H13" s="17"/>
      <c r="I13" s="16"/>
      <c r="J13" s="16"/>
      <c r="K13" s="16"/>
    </row>
    <row r="14" spans="1:12" s="18" customFormat="1" ht="12" x14ac:dyDescent="0.2">
      <c r="A14" s="55" t="s">
        <v>158</v>
      </c>
      <c r="B14" s="19"/>
      <c r="C14" s="16"/>
      <c r="D14" s="16"/>
      <c r="E14" s="21"/>
      <c r="F14" s="22"/>
      <c r="G14" s="16"/>
      <c r="H14" s="17"/>
      <c r="I14" s="16"/>
      <c r="J14" s="16"/>
      <c r="K14" s="16"/>
    </row>
    <row r="15" spans="1:12" s="18" customFormat="1" ht="12" x14ac:dyDescent="0.2">
      <c r="A15" s="55" t="s">
        <v>159</v>
      </c>
      <c r="B15" s="19"/>
      <c r="C15" s="16"/>
      <c r="D15" s="16"/>
      <c r="E15" s="21"/>
      <c r="F15" s="22"/>
      <c r="G15" s="16"/>
      <c r="H15" s="17"/>
      <c r="I15" s="16"/>
      <c r="J15" s="16"/>
      <c r="K15" s="16"/>
    </row>
    <row r="16" spans="1:12" s="18" customFormat="1" ht="12" x14ac:dyDescent="0.2">
      <c r="A16" s="55" t="s">
        <v>160</v>
      </c>
      <c r="B16" s="19"/>
      <c r="C16" s="16"/>
      <c r="D16" s="16"/>
      <c r="E16" s="21"/>
      <c r="F16" s="22"/>
      <c r="G16" s="16"/>
      <c r="H16" s="17"/>
      <c r="I16" s="16"/>
      <c r="J16" s="16"/>
      <c r="K16" s="16"/>
    </row>
    <row r="17" spans="1:12" s="18" customFormat="1" ht="12" x14ac:dyDescent="0.2">
      <c r="A17" s="55" t="s">
        <v>167</v>
      </c>
      <c r="B17" s="19"/>
      <c r="C17" s="16"/>
      <c r="D17" s="16"/>
      <c r="E17" s="21"/>
      <c r="F17" s="22"/>
      <c r="G17" s="16"/>
      <c r="H17" s="17"/>
      <c r="I17" s="16"/>
      <c r="J17" s="16"/>
      <c r="K17" s="16"/>
    </row>
    <row r="18" spans="1:12" s="18" customFormat="1" ht="12.75" thickBot="1" x14ac:dyDescent="0.25">
      <c r="A18" s="93" t="s">
        <v>161</v>
      </c>
      <c r="C18" s="19"/>
      <c r="D18" s="16"/>
      <c r="E18" s="16"/>
      <c r="F18" s="16"/>
      <c r="G18" s="22"/>
      <c r="H18" s="17"/>
      <c r="J18" s="95"/>
      <c r="K18" s="95"/>
    </row>
    <row r="19" spans="1:12" s="18" customFormat="1" ht="15.75" thickBot="1" x14ac:dyDescent="0.3">
      <c r="A19" s="93"/>
      <c r="B19" s="94"/>
      <c r="C19" s="19"/>
      <c r="D19" s="16"/>
      <c r="E19" s="16"/>
      <c r="F19" s="16"/>
      <c r="G19" s="22"/>
      <c r="H19" s="17"/>
      <c r="I19" s="192" t="s">
        <v>4</v>
      </c>
      <c r="J19" s="714">
        <f>SUM(K22:K24)+SUM(K39:K40)+SUM(K53:K96)+SUM(K102:K109)</f>
        <v>0</v>
      </c>
      <c r="K19" s="715"/>
    </row>
    <row r="20" spans="1:12" s="26" customFormat="1" ht="25.5" customHeight="1" x14ac:dyDescent="0.25">
      <c r="A20" s="716" t="s">
        <v>5</v>
      </c>
      <c r="B20" s="718" t="s">
        <v>6</v>
      </c>
      <c r="C20" s="778" t="s">
        <v>7</v>
      </c>
      <c r="D20" s="721"/>
      <c r="E20" s="724" t="s">
        <v>165</v>
      </c>
      <c r="F20" s="864" t="s">
        <v>10</v>
      </c>
      <c r="G20" s="730" t="s">
        <v>11</v>
      </c>
      <c r="H20" s="475" t="s">
        <v>1470</v>
      </c>
      <c r="I20" s="475" t="s">
        <v>1470</v>
      </c>
      <c r="J20" s="732" t="s">
        <v>13</v>
      </c>
      <c r="K20" s="734" t="s">
        <v>282</v>
      </c>
      <c r="L20" s="25"/>
    </row>
    <row r="21" spans="1:12" ht="15.75" thickBot="1" x14ac:dyDescent="0.3">
      <c r="A21" s="860"/>
      <c r="B21" s="861"/>
      <c r="C21" s="862"/>
      <c r="D21" s="863"/>
      <c r="E21" s="725"/>
      <c r="F21" s="865"/>
      <c r="G21" s="731"/>
      <c r="H21" s="487" t="s">
        <v>280</v>
      </c>
      <c r="I21" s="487" t="s">
        <v>280</v>
      </c>
      <c r="J21" s="733"/>
      <c r="K21" s="735"/>
    </row>
    <row r="22" spans="1:12" s="18" customFormat="1" ht="78" customHeight="1" thickBot="1" x14ac:dyDescent="0.3">
      <c r="A22" s="569"/>
      <c r="B22" s="570" t="s">
        <v>153</v>
      </c>
      <c r="C22" s="785" t="s">
        <v>164</v>
      </c>
      <c r="D22" s="787"/>
      <c r="E22" s="571" t="s">
        <v>18</v>
      </c>
      <c r="F22" s="572">
        <v>1</v>
      </c>
      <c r="G22" s="573">
        <v>20</v>
      </c>
      <c r="H22" s="574">
        <v>10412.24</v>
      </c>
      <c r="I22" s="575">
        <f>H22</f>
        <v>10412.24</v>
      </c>
      <c r="J22" s="132"/>
      <c r="K22" s="133">
        <f>J22*I22</f>
        <v>0</v>
      </c>
    </row>
    <row r="23" spans="1:12" s="18" customFormat="1" ht="57.75" customHeight="1" thickBot="1" x14ac:dyDescent="0.3">
      <c r="A23" s="569"/>
      <c r="B23" s="576" t="s">
        <v>1536</v>
      </c>
      <c r="C23" s="852" t="s">
        <v>1537</v>
      </c>
      <c r="D23" s="853"/>
      <c r="E23" s="290" t="s">
        <v>17</v>
      </c>
      <c r="F23" s="541">
        <v>1</v>
      </c>
      <c r="G23" s="577">
        <v>1</v>
      </c>
      <c r="H23" s="574">
        <v>2470.15</v>
      </c>
      <c r="I23" s="575">
        <f t="shared" ref="I23:I24" si="0">H23</f>
        <v>2470.15</v>
      </c>
      <c r="J23" s="132"/>
      <c r="K23" s="133">
        <f t="shared" ref="K23:K24" si="1">J23*I23</f>
        <v>0</v>
      </c>
    </row>
    <row r="24" spans="1:12" ht="57.75" customHeight="1" thickBot="1" x14ac:dyDescent="0.3">
      <c r="A24" s="578"/>
      <c r="B24" s="576" t="s">
        <v>252</v>
      </c>
      <c r="C24" s="785" t="s">
        <v>253</v>
      </c>
      <c r="D24" s="787"/>
      <c r="E24" s="290" t="s">
        <v>17</v>
      </c>
      <c r="F24" s="541">
        <v>1</v>
      </c>
      <c r="G24" s="577">
        <v>1</v>
      </c>
      <c r="H24" s="574">
        <v>1853.75</v>
      </c>
      <c r="I24" s="575">
        <f t="shared" si="0"/>
        <v>1853.75</v>
      </c>
      <c r="J24" s="132"/>
      <c r="K24" s="133">
        <f t="shared" si="1"/>
        <v>0</v>
      </c>
      <c r="L24" s="18"/>
    </row>
    <row r="25" spans="1:12" s="18" customFormat="1" ht="12" x14ac:dyDescent="0.2">
      <c r="A25" s="23"/>
      <c r="B25" s="19"/>
      <c r="C25" s="16"/>
      <c r="D25" s="16"/>
      <c r="E25" s="21"/>
      <c r="F25" s="22"/>
      <c r="G25" s="16"/>
      <c r="H25" s="17"/>
      <c r="I25" s="16"/>
      <c r="J25" s="16"/>
      <c r="K25" s="16"/>
    </row>
    <row r="26" spans="1:12" s="18" customFormat="1" ht="12" x14ac:dyDescent="0.2">
      <c r="A26" s="114" t="s">
        <v>356</v>
      </c>
      <c r="B26" s="114"/>
      <c r="C26" s="65"/>
      <c r="D26" s="16"/>
      <c r="E26" s="21"/>
      <c r="F26" s="22"/>
      <c r="G26" s="16"/>
      <c r="H26" s="17"/>
      <c r="I26" s="16"/>
      <c r="J26" s="16"/>
      <c r="K26" s="16"/>
    </row>
    <row r="27" spans="1:12" s="18" customFormat="1" ht="12" x14ac:dyDescent="0.2">
      <c r="A27" s="55" t="s">
        <v>169</v>
      </c>
      <c r="B27" s="92"/>
      <c r="C27" s="65"/>
      <c r="D27" s="16"/>
      <c r="E27" s="21"/>
      <c r="F27" s="22"/>
      <c r="G27" s="16"/>
      <c r="H27" s="17"/>
      <c r="I27" s="16"/>
      <c r="J27" s="16"/>
      <c r="K27" s="16"/>
    </row>
    <row r="28" spans="1:12" s="18" customFormat="1" ht="12" x14ac:dyDescent="0.2">
      <c r="A28" s="55" t="s">
        <v>170</v>
      </c>
      <c r="B28" s="92"/>
      <c r="C28" s="65"/>
      <c r="D28" s="16"/>
      <c r="E28" s="21"/>
      <c r="F28" s="22"/>
      <c r="G28" s="16"/>
      <c r="H28" s="17"/>
      <c r="I28" s="16"/>
      <c r="J28" s="16"/>
      <c r="K28" s="16"/>
    </row>
    <row r="29" spans="1:12" s="18" customFormat="1" ht="12" x14ac:dyDescent="0.2">
      <c r="A29" s="55" t="s">
        <v>171</v>
      </c>
      <c r="B29" s="92"/>
      <c r="C29" s="65"/>
      <c r="D29" s="16"/>
      <c r="E29" s="21"/>
      <c r="F29" s="22"/>
      <c r="G29" s="16"/>
      <c r="H29" s="17"/>
      <c r="I29" s="16"/>
      <c r="J29" s="16"/>
      <c r="K29" s="16"/>
    </row>
    <row r="30" spans="1:12" s="18" customFormat="1" ht="12" x14ac:dyDescent="0.2">
      <c r="A30" s="55" t="s">
        <v>162</v>
      </c>
      <c r="B30" s="92"/>
      <c r="C30" s="65"/>
      <c r="D30" s="16"/>
      <c r="E30" s="21"/>
      <c r="F30" s="22"/>
      <c r="G30" s="16"/>
      <c r="H30" s="17"/>
      <c r="I30" s="16"/>
      <c r="J30" s="16"/>
      <c r="K30" s="16"/>
    </row>
    <row r="31" spans="1:12" s="18" customFormat="1" ht="12" x14ac:dyDescent="0.2">
      <c r="A31" s="55" t="s">
        <v>158</v>
      </c>
      <c r="B31" s="92"/>
      <c r="C31" s="65"/>
      <c r="D31" s="16"/>
      <c r="E31" s="21"/>
      <c r="F31" s="22"/>
      <c r="G31" s="16"/>
      <c r="H31" s="17"/>
      <c r="I31" s="16"/>
      <c r="J31" s="16"/>
      <c r="K31" s="16"/>
    </row>
    <row r="32" spans="1:12" s="18" customFormat="1" ht="12" x14ac:dyDescent="0.2">
      <c r="A32" s="55" t="s">
        <v>172</v>
      </c>
      <c r="B32" s="92"/>
      <c r="C32" s="65"/>
      <c r="D32" s="16"/>
      <c r="E32" s="21"/>
      <c r="F32" s="22"/>
      <c r="G32" s="16"/>
      <c r="H32" s="17"/>
      <c r="I32" s="16"/>
      <c r="J32" s="16"/>
      <c r="K32" s="16"/>
    </row>
    <row r="33" spans="1:12" s="18" customFormat="1" ht="12" x14ac:dyDescent="0.2">
      <c r="A33" s="55" t="s">
        <v>174</v>
      </c>
      <c r="B33" s="92"/>
      <c r="C33" s="65"/>
      <c r="D33" s="16"/>
      <c r="E33" s="21"/>
      <c r="F33" s="22"/>
      <c r="G33" s="16"/>
      <c r="H33" s="17"/>
      <c r="I33" s="16"/>
      <c r="J33" s="16"/>
      <c r="K33" s="16"/>
    </row>
    <row r="34" spans="1:12" s="18" customFormat="1" ht="12" x14ac:dyDescent="0.2">
      <c r="A34" s="55" t="s">
        <v>173</v>
      </c>
      <c r="B34" s="19"/>
      <c r="C34" s="16"/>
      <c r="D34" s="16"/>
      <c r="E34" s="21"/>
      <c r="F34" s="22"/>
      <c r="G34" s="16"/>
      <c r="H34" s="17"/>
      <c r="I34" s="16"/>
      <c r="J34" s="16"/>
      <c r="K34" s="16"/>
    </row>
    <row r="35" spans="1:12" s="18" customFormat="1" ht="12" x14ac:dyDescent="0.2">
      <c r="A35" s="93" t="s">
        <v>161</v>
      </c>
      <c r="B35" s="19"/>
      <c r="C35" s="16"/>
      <c r="D35" s="16"/>
      <c r="E35" s="21"/>
      <c r="F35" s="22"/>
      <c r="G35" s="16"/>
      <c r="H35" s="17"/>
      <c r="I35" s="16"/>
      <c r="J35" s="16"/>
      <c r="K35" s="16"/>
    </row>
    <row r="36" spans="1:12" s="18" customFormat="1" ht="12.75" thickBot="1" x14ac:dyDescent="0.25">
      <c r="A36" s="93"/>
      <c r="B36" s="19"/>
      <c r="C36" s="16"/>
      <c r="D36" s="16"/>
      <c r="E36" s="21"/>
      <c r="F36" s="22"/>
      <c r="G36" s="16"/>
      <c r="H36" s="17"/>
      <c r="I36" s="16"/>
      <c r="J36" s="16"/>
      <c r="K36" s="16"/>
    </row>
    <row r="37" spans="1:12" s="26" customFormat="1" ht="25.5" customHeight="1" x14ac:dyDescent="0.2">
      <c r="A37" s="718" t="s">
        <v>5</v>
      </c>
      <c r="B37" s="718" t="s">
        <v>6</v>
      </c>
      <c r="C37" s="720" t="s">
        <v>7</v>
      </c>
      <c r="D37" s="721"/>
      <c r="E37" s="724" t="s">
        <v>165</v>
      </c>
      <c r="F37" s="728" t="s">
        <v>10</v>
      </c>
      <c r="G37" s="728" t="s">
        <v>11</v>
      </c>
      <c r="H37" s="158" t="s">
        <v>12</v>
      </c>
      <c r="I37" s="805" t="s">
        <v>281</v>
      </c>
      <c r="J37" s="732" t="s">
        <v>13</v>
      </c>
      <c r="K37" s="734" t="s">
        <v>282</v>
      </c>
      <c r="L37" s="18"/>
    </row>
    <row r="38" spans="1:12" ht="15.75" thickBot="1" x14ac:dyDescent="0.3">
      <c r="A38" s="719"/>
      <c r="B38" s="719"/>
      <c r="C38" s="722"/>
      <c r="D38" s="723"/>
      <c r="E38" s="782"/>
      <c r="F38" s="857"/>
      <c r="G38" s="857"/>
      <c r="H38" s="190" t="s">
        <v>280</v>
      </c>
      <c r="I38" s="869"/>
      <c r="J38" s="777"/>
      <c r="K38" s="866"/>
      <c r="L38" s="18"/>
    </row>
    <row r="39" spans="1:12" s="18" customFormat="1" ht="90" customHeight="1" thickBot="1" x14ac:dyDescent="0.3">
      <c r="A39" s="569"/>
      <c r="B39" s="570" t="s">
        <v>175</v>
      </c>
      <c r="C39" s="785" t="s">
        <v>176</v>
      </c>
      <c r="D39" s="787"/>
      <c r="E39" s="571" t="s">
        <v>17</v>
      </c>
      <c r="F39" s="541">
        <v>1</v>
      </c>
      <c r="G39" s="542">
        <v>20</v>
      </c>
      <c r="H39" s="292">
        <v>12748</v>
      </c>
      <c r="I39" s="131">
        <f>H39-H39*Оглавление!$K$19</f>
        <v>12748</v>
      </c>
      <c r="J39" s="132"/>
      <c r="K39" s="133">
        <f>J39*I39</f>
        <v>0</v>
      </c>
    </row>
    <row r="40" spans="1:12" s="18" customFormat="1" ht="60" customHeight="1" thickBot="1" x14ac:dyDescent="0.3">
      <c r="A40" s="579"/>
      <c r="B40" s="580" t="s">
        <v>177</v>
      </c>
      <c r="C40" s="807" t="s">
        <v>178</v>
      </c>
      <c r="D40" s="809"/>
      <c r="E40" s="581" t="s">
        <v>18</v>
      </c>
      <c r="F40" s="551">
        <v>10</v>
      </c>
      <c r="G40" s="552">
        <v>10</v>
      </c>
      <c r="H40" s="191">
        <v>2320</v>
      </c>
      <c r="I40" s="91">
        <f>H40-H40*Оглавление!$K$19</f>
        <v>2320</v>
      </c>
      <c r="J40" s="470"/>
      <c r="K40" s="311">
        <f>J40*I40</f>
        <v>0</v>
      </c>
    </row>
    <row r="41" spans="1:12" s="18" customFormat="1" ht="12" x14ac:dyDescent="0.2">
      <c r="A41" s="23"/>
      <c r="B41" s="19"/>
      <c r="C41" s="16"/>
      <c r="D41" s="16"/>
      <c r="E41" s="21"/>
      <c r="F41" s="22"/>
      <c r="G41" s="16"/>
      <c r="H41" s="17"/>
      <c r="I41" s="16"/>
      <c r="J41" s="16"/>
      <c r="K41" s="16"/>
    </row>
    <row r="42" spans="1:12" s="18" customFormat="1" ht="12" x14ac:dyDescent="0.2">
      <c r="A42" s="114" t="s">
        <v>219</v>
      </c>
      <c r="B42" s="65"/>
      <c r="C42" s="65"/>
      <c r="D42" s="16"/>
      <c r="E42" s="21"/>
      <c r="F42" s="22"/>
      <c r="G42" s="16"/>
      <c r="H42" s="17"/>
      <c r="I42" s="16"/>
      <c r="J42" s="16"/>
      <c r="K42" s="16"/>
    </row>
    <row r="43" spans="1:12" s="18" customFormat="1" ht="12" x14ac:dyDescent="0.2">
      <c r="A43" s="55" t="s">
        <v>220</v>
      </c>
      <c r="B43" s="92"/>
      <c r="C43" s="65"/>
      <c r="D43" s="16"/>
      <c r="E43" s="21"/>
      <c r="F43" s="22"/>
      <c r="G43" s="16"/>
      <c r="H43" s="17"/>
      <c r="I43" s="16"/>
      <c r="J43" s="16"/>
      <c r="K43" s="16"/>
    </row>
    <row r="44" spans="1:12" s="18" customFormat="1" ht="12" x14ac:dyDescent="0.2">
      <c r="A44" s="55" t="s">
        <v>221</v>
      </c>
      <c r="B44" s="92"/>
      <c r="C44" s="65"/>
      <c r="D44" s="16"/>
      <c r="E44" s="21"/>
      <c r="F44" s="22"/>
      <c r="G44" s="16"/>
      <c r="H44" s="17"/>
      <c r="I44" s="16"/>
      <c r="J44" s="16"/>
      <c r="K44" s="16"/>
    </row>
    <row r="45" spans="1:12" s="18" customFormat="1" ht="12" x14ac:dyDescent="0.2">
      <c r="A45" s="55" t="s">
        <v>179</v>
      </c>
      <c r="B45" s="92"/>
      <c r="C45" s="65"/>
      <c r="D45" s="16"/>
      <c r="E45" s="21"/>
      <c r="F45" s="22"/>
      <c r="G45" s="16"/>
      <c r="H45" s="17"/>
      <c r="I45" s="16"/>
      <c r="J45" s="16"/>
      <c r="K45" s="16"/>
    </row>
    <row r="46" spans="1:12" s="18" customFormat="1" ht="12" x14ac:dyDescent="0.2">
      <c r="A46" s="55" t="s">
        <v>180</v>
      </c>
      <c r="B46" s="92"/>
      <c r="C46" s="65"/>
      <c r="D46" s="16"/>
      <c r="E46" s="21"/>
      <c r="F46" s="22"/>
      <c r="G46" s="16"/>
      <c r="H46" s="17"/>
      <c r="I46" s="16"/>
      <c r="J46" s="16"/>
      <c r="K46" s="16"/>
    </row>
    <row r="47" spans="1:12" s="18" customFormat="1" ht="12" x14ac:dyDescent="0.2">
      <c r="A47" s="55" t="s">
        <v>222</v>
      </c>
      <c r="B47" s="92"/>
      <c r="C47" s="65"/>
      <c r="D47" s="16"/>
      <c r="E47" s="21"/>
      <c r="F47" s="22"/>
      <c r="G47" s="16"/>
      <c r="H47" s="17"/>
      <c r="I47" s="16"/>
      <c r="J47" s="16"/>
      <c r="K47" s="16"/>
    </row>
    <row r="48" spans="1:12" s="18" customFormat="1" ht="12" x14ac:dyDescent="0.2">
      <c r="A48" s="55" t="s">
        <v>181</v>
      </c>
      <c r="B48" s="92"/>
      <c r="C48" s="65"/>
      <c r="D48" s="16"/>
      <c r="E48" s="21"/>
      <c r="F48" s="22"/>
      <c r="G48" s="16"/>
      <c r="H48" s="17"/>
      <c r="I48" s="16"/>
      <c r="J48" s="16"/>
      <c r="K48" s="16"/>
    </row>
    <row r="49" spans="1:12" s="18" customFormat="1" ht="12" x14ac:dyDescent="0.2">
      <c r="A49" s="55" t="s">
        <v>182</v>
      </c>
      <c r="B49" s="92"/>
      <c r="C49" s="65"/>
      <c r="D49" s="16"/>
      <c r="E49" s="21"/>
      <c r="F49" s="22"/>
      <c r="G49" s="16"/>
      <c r="H49" s="17"/>
      <c r="I49" s="16"/>
      <c r="J49" s="16"/>
      <c r="K49" s="16"/>
    </row>
    <row r="50" spans="1:12" s="18" customFormat="1" ht="12.75" thickBot="1" x14ac:dyDescent="0.25">
      <c r="A50" s="55"/>
      <c r="B50" s="92"/>
      <c r="C50" s="65"/>
      <c r="D50" s="16"/>
      <c r="E50" s="21"/>
      <c r="F50" s="22"/>
      <c r="G50" s="16"/>
      <c r="H50" s="17"/>
      <c r="I50" s="16"/>
      <c r="J50" s="16"/>
      <c r="K50" s="16"/>
    </row>
    <row r="51" spans="1:12" s="26" customFormat="1" ht="25.5" customHeight="1" x14ac:dyDescent="0.2">
      <c r="A51" s="718" t="s">
        <v>5</v>
      </c>
      <c r="B51" s="718" t="s">
        <v>6</v>
      </c>
      <c r="C51" s="720" t="s">
        <v>7</v>
      </c>
      <c r="D51" s="721"/>
      <c r="E51" s="724" t="s">
        <v>165</v>
      </c>
      <c r="F51" s="728" t="s">
        <v>10</v>
      </c>
      <c r="G51" s="728" t="s">
        <v>11</v>
      </c>
      <c r="H51" s="158" t="s">
        <v>12</v>
      </c>
      <c r="I51" s="805" t="s">
        <v>281</v>
      </c>
      <c r="J51" s="732" t="s">
        <v>13</v>
      </c>
      <c r="K51" s="734" t="s">
        <v>282</v>
      </c>
      <c r="L51" s="18"/>
    </row>
    <row r="52" spans="1:12" ht="15.75" thickBot="1" x14ac:dyDescent="0.3">
      <c r="A52" s="719"/>
      <c r="B52" s="719"/>
      <c r="C52" s="722"/>
      <c r="D52" s="723"/>
      <c r="E52" s="782"/>
      <c r="F52" s="857"/>
      <c r="G52" s="857"/>
      <c r="H52" s="159" t="s">
        <v>280</v>
      </c>
      <c r="I52" s="806"/>
      <c r="J52" s="733"/>
      <c r="K52" s="735"/>
      <c r="L52" s="18"/>
    </row>
    <row r="53" spans="1:12" s="18" customFormat="1" ht="15" customHeight="1" x14ac:dyDescent="0.2">
      <c r="A53" s="854"/>
      <c r="B53" s="245" t="s">
        <v>194</v>
      </c>
      <c r="C53" s="684" t="s">
        <v>183</v>
      </c>
      <c r="D53" s="685"/>
      <c r="E53" s="99" t="s">
        <v>101</v>
      </c>
      <c r="F53" s="53">
        <v>1</v>
      </c>
      <c r="G53" s="152">
        <v>1</v>
      </c>
      <c r="H53" s="155">
        <v>9603</v>
      </c>
      <c r="I53" s="46">
        <f>H53-H53*Оглавление!$K$19</f>
        <v>9603</v>
      </c>
      <c r="J53" s="102"/>
      <c r="K53" s="43">
        <f t="shared" ref="K53:K109" si="2">J53*I53</f>
        <v>0</v>
      </c>
    </row>
    <row r="54" spans="1:12" s="18" customFormat="1" ht="15" customHeight="1" x14ac:dyDescent="0.2">
      <c r="A54" s="855"/>
      <c r="B54" s="246" t="s">
        <v>193</v>
      </c>
      <c r="C54" s="686"/>
      <c r="D54" s="687"/>
      <c r="E54" s="100" t="s">
        <v>102</v>
      </c>
      <c r="F54" s="28">
        <v>1</v>
      </c>
      <c r="G54" s="153">
        <v>1</v>
      </c>
      <c r="H54" s="156">
        <v>11368</v>
      </c>
      <c r="I54" s="97">
        <f>H54-H54*Оглавление!$K$19</f>
        <v>11368</v>
      </c>
      <c r="J54" s="29"/>
      <c r="K54" s="44">
        <f t="shared" si="2"/>
        <v>0</v>
      </c>
    </row>
    <row r="55" spans="1:12" s="18" customFormat="1" ht="15" customHeight="1" x14ac:dyDescent="0.2">
      <c r="A55" s="855"/>
      <c r="B55" s="246" t="s">
        <v>192</v>
      </c>
      <c r="C55" s="686"/>
      <c r="D55" s="687"/>
      <c r="E55" s="100" t="s">
        <v>103</v>
      </c>
      <c r="F55" s="28">
        <v>1</v>
      </c>
      <c r="G55" s="153">
        <v>1</v>
      </c>
      <c r="H55" s="156">
        <v>13695</v>
      </c>
      <c r="I55" s="97">
        <f>H55-H55*Оглавление!$K$19</f>
        <v>13695</v>
      </c>
      <c r="J55" s="29"/>
      <c r="K55" s="44">
        <f t="shared" si="2"/>
        <v>0</v>
      </c>
    </row>
    <row r="56" spans="1:12" s="18" customFormat="1" ht="15" customHeight="1" x14ac:dyDescent="0.2">
      <c r="A56" s="855"/>
      <c r="B56" s="246" t="s">
        <v>191</v>
      </c>
      <c r="C56" s="686"/>
      <c r="D56" s="687"/>
      <c r="E56" s="100" t="s">
        <v>104</v>
      </c>
      <c r="F56" s="28">
        <v>1</v>
      </c>
      <c r="G56" s="153">
        <v>1</v>
      </c>
      <c r="H56" s="156">
        <v>16020</v>
      </c>
      <c r="I56" s="97">
        <f>H56-H56*Оглавление!$K$19</f>
        <v>16020</v>
      </c>
      <c r="J56" s="29"/>
      <c r="K56" s="44">
        <f t="shared" si="2"/>
        <v>0</v>
      </c>
    </row>
    <row r="57" spans="1:12" ht="15" customHeight="1" x14ac:dyDescent="0.25">
      <c r="A57" s="855"/>
      <c r="B57" s="246" t="s">
        <v>190</v>
      </c>
      <c r="C57" s="686"/>
      <c r="D57" s="687"/>
      <c r="E57" s="100" t="s">
        <v>105</v>
      </c>
      <c r="F57" s="28">
        <v>1</v>
      </c>
      <c r="G57" s="153">
        <v>1</v>
      </c>
      <c r="H57" s="156">
        <v>19743</v>
      </c>
      <c r="I57" s="97">
        <f>H57-H57*Оглавление!$K$19</f>
        <v>19743</v>
      </c>
      <c r="J57" s="29"/>
      <c r="K57" s="44">
        <f t="shared" si="2"/>
        <v>0</v>
      </c>
      <c r="L57" s="18"/>
    </row>
    <row r="58" spans="1:12" s="18" customFormat="1" ht="15" customHeight="1" x14ac:dyDescent="0.2">
      <c r="A58" s="855"/>
      <c r="B58" s="246" t="s">
        <v>189</v>
      </c>
      <c r="C58" s="686"/>
      <c r="D58" s="687"/>
      <c r="E58" s="100" t="s">
        <v>106</v>
      </c>
      <c r="F58" s="28">
        <v>1</v>
      </c>
      <c r="G58" s="153">
        <v>1</v>
      </c>
      <c r="H58" s="156">
        <v>22668</v>
      </c>
      <c r="I58" s="97">
        <f>H58-H58*Оглавление!$K$19</f>
        <v>22668</v>
      </c>
      <c r="J58" s="29"/>
      <c r="K58" s="44">
        <f t="shared" si="2"/>
        <v>0</v>
      </c>
    </row>
    <row r="59" spans="1:12" s="18" customFormat="1" ht="15" customHeight="1" x14ac:dyDescent="0.2">
      <c r="A59" s="855"/>
      <c r="B59" s="246" t="s">
        <v>188</v>
      </c>
      <c r="C59" s="686"/>
      <c r="D59" s="687"/>
      <c r="E59" s="100" t="s">
        <v>107</v>
      </c>
      <c r="F59" s="28">
        <v>1</v>
      </c>
      <c r="G59" s="153">
        <v>1</v>
      </c>
      <c r="H59" s="156">
        <v>25009</v>
      </c>
      <c r="I59" s="97">
        <f>H59-H59*Оглавление!$K$19</f>
        <v>25009</v>
      </c>
      <c r="J59" s="29"/>
      <c r="K59" s="44">
        <f t="shared" si="2"/>
        <v>0</v>
      </c>
    </row>
    <row r="60" spans="1:12" s="18" customFormat="1" ht="15" customHeight="1" x14ac:dyDescent="0.2">
      <c r="A60" s="855"/>
      <c r="B60" s="246" t="s">
        <v>187</v>
      </c>
      <c r="C60" s="686"/>
      <c r="D60" s="687"/>
      <c r="E60" s="100" t="s">
        <v>108</v>
      </c>
      <c r="F60" s="28">
        <v>1</v>
      </c>
      <c r="G60" s="153">
        <v>1</v>
      </c>
      <c r="H60" s="156">
        <v>26808</v>
      </c>
      <c r="I60" s="97">
        <f>H60-H60*Оглавление!$K$19</f>
        <v>26808</v>
      </c>
      <c r="J60" s="29"/>
      <c r="K60" s="44">
        <f t="shared" si="2"/>
        <v>0</v>
      </c>
    </row>
    <row r="61" spans="1:12" ht="15" customHeight="1" x14ac:dyDescent="0.25">
      <c r="A61" s="855"/>
      <c r="B61" s="246" t="s">
        <v>186</v>
      </c>
      <c r="C61" s="686"/>
      <c r="D61" s="687"/>
      <c r="E61" s="100" t="s">
        <v>109</v>
      </c>
      <c r="F61" s="28">
        <v>1</v>
      </c>
      <c r="G61" s="153">
        <v>1</v>
      </c>
      <c r="H61" s="156">
        <v>29809</v>
      </c>
      <c r="I61" s="97">
        <f>H61-H61*Оглавление!$K$19</f>
        <v>29809</v>
      </c>
      <c r="J61" s="29"/>
      <c r="K61" s="44">
        <f t="shared" si="2"/>
        <v>0</v>
      </c>
      <c r="L61" s="18"/>
    </row>
    <row r="62" spans="1:12" s="18" customFormat="1" ht="15" customHeight="1" x14ac:dyDescent="0.2">
      <c r="A62" s="855"/>
      <c r="B62" s="246" t="s">
        <v>185</v>
      </c>
      <c r="C62" s="686"/>
      <c r="D62" s="687"/>
      <c r="E62" s="100" t="s">
        <v>110</v>
      </c>
      <c r="F62" s="28">
        <v>1</v>
      </c>
      <c r="G62" s="153">
        <v>1</v>
      </c>
      <c r="H62" s="156">
        <v>33532</v>
      </c>
      <c r="I62" s="97">
        <f>H62-H62*Оглавление!$K$19</f>
        <v>33532</v>
      </c>
      <c r="J62" s="29"/>
      <c r="K62" s="44">
        <f t="shared" si="2"/>
        <v>0</v>
      </c>
    </row>
    <row r="63" spans="1:12" ht="15" customHeight="1" thickBot="1" x14ac:dyDescent="0.3">
      <c r="A63" s="856"/>
      <c r="B63" s="247" t="s">
        <v>184</v>
      </c>
      <c r="C63" s="688"/>
      <c r="D63" s="689"/>
      <c r="E63" s="101" t="s">
        <v>111</v>
      </c>
      <c r="F63" s="54">
        <v>1</v>
      </c>
      <c r="G63" s="154">
        <v>1</v>
      </c>
      <c r="H63" s="157">
        <v>35211</v>
      </c>
      <c r="I63" s="91">
        <f>H63-H63*Оглавление!$K$19</f>
        <v>35211</v>
      </c>
      <c r="J63" s="96"/>
      <c r="K63" s="45">
        <f t="shared" si="2"/>
        <v>0</v>
      </c>
      <c r="L63" s="18"/>
    </row>
    <row r="64" spans="1:12" s="18" customFormat="1" ht="15" customHeight="1" x14ac:dyDescent="0.2">
      <c r="A64" s="854"/>
      <c r="B64" s="245" t="s">
        <v>196</v>
      </c>
      <c r="C64" s="684" t="s">
        <v>195</v>
      </c>
      <c r="D64" s="685"/>
      <c r="E64" s="99" t="s">
        <v>101</v>
      </c>
      <c r="F64" s="53">
        <v>1</v>
      </c>
      <c r="G64" s="152">
        <v>1</v>
      </c>
      <c r="H64" s="155">
        <v>8109</v>
      </c>
      <c r="I64" s="46">
        <f>H64-H64*Оглавление!$K$19</f>
        <v>8109</v>
      </c>
      <c r="J64" s="102"/>
      <c r="K64" s="43">
        <f t="shared" si="2"/>
        <v>0</v>
      </c>
    </row>
    <row r="65" spans="1:12" s="18" customFormat="1" ht="15" customHeight="1" x14ac:dyDescent="0.2">
      <c r="A65" s="855"/>
      <c r="B65" s="246" t="s">
        <v>197</v>
      </c>
      <c r="C65" s="686"/>
      <c r="D65" s="687"/>
      <c r="E65" s="100" t="s">
        <v>102</v>
      </c>
      <c r="F65" s="28">
        <v>1</v>
      </c>
      <c r="G65" s="153">
        <v>1</v>
      </c>
      <c r="H65" s="156">
        <v>9304</v>
      </c>
      <c r="I65" s="97">
        <f>H65-H65*Оглавление!$K$19</f>
        <v>9304</v>
      </c>
      <c r="J65" s="29"/>
      <c r="K65" s="44">
        <f t="shared" si="2"/>
        <v>0</v>
      </c>
    </row>
    <row r="66" spans="1:12" s="18" customFormat="1" ht="15" customHeight="1" x14ac:dyDescent="0.2">
      <c r="A66" s="855"/>
      <c r="B66" s="246" t="s">
        <v>198</v>
      </c>
      <c r="C66" s="686"/>
      <c r="D66" s="687"/>
      <c r="E66" s="100" t="s">
        <v>103</v>
      </c>
      <c r="F66" s="28">
        <v>1</v>
      </c>
      <c r="G66" s="153">
        <v>1</v>
      </c>
      <c r="H66" s="156">
        <v>11491</v>
      </c>
      <c r="I66" s="97">
        <f>H66-H66*Оглавление!$K$19</f>
        <v>11491</v>
      </c>
      <c r="J66" s="29"/>
      <c r="K66" s="44">
        <f t="shared" si="2"/>
        <v>0</v>
      </c>
    </row>
    <row r="67" spans="1:12" s="18" customFormat="1" ht="15" customHeight="1" x14ac:dyDescent="0.2">
      <c r="A67" s="855"/>
      <c r="B67" s="246" t="s">
        <v>199</v>
      </c>
      <c r="C67" s="686"/>
      <c r="D67" s="687"/>
      <c r="E67" s="100" t="s">
        <v>104</v>
      </c>
      <c r="F67" s="28">
        <v>1</v>
      </c>
      <c r="G67" s="153">
        <v>1</v>
      </c>
      <c r="H67" s="156">
        <v>13371</v>
      </c>
      <c r="I67" s="97">
        <f>H67-H67*Оглавление!$K$19</f>
        <v>13371</v>
      </c>
      <c r="J67" s="29"/>
      <c r="K67" s="44">
        <f t="shared" si="2"/>
        <v>0</v>
      </c>
    </row>
    <row r="68" spans="1:12" ht="15" customHeight="1" x14ac:dyDescent="0.25">
      <c r="A68" s="855"/>
      <c r="B68" s="246" t="s">
        <v>200</v>
      </c>
      <c r="C68" s="686"/>
      <c r="D68" s="687"/>
      <c r="E68" s="100" t="s">
        <v>105</v>
      </c>
      <c r="F68" s="28">
        <v>1</v>
      </c>
      <c r="G68" s="153">
        <v>1</v>
      </c>
      <c r="H68" s="156">
        <v>15404</v>
      </c>
      <c r="I68" s="97">
        <f>H68-H68*Оглавление!$K$19</f>
        <v>15404</v>
      </c>
      <c r="J68" s="29"/>
      <c r="K68" s="44">
        <f t="shared" si="2"/>
        <v>0</v>
      </c>
      <c r="L68" s="18"/>
    </row>
    <row r="69" spans="1:12" s="18" customFormat="1" ht="15" customHeight="1" x14ac:dyDescent="0.2">
      <c r="A69" s="855"/>
      <c r="B69" s="246" t="s">
        <v>201</v>
      </c>
      <c r="C69" s="686"/>
      <c r="D69" s="687"/>
      <c r="E69" s="100" t="s">
        <v>106</v>
      </c>
      <c r="F69" s="28">
        <v>1</v>
      </c>
      <c r="G69" s="153">
        <v>1</v>
      </c>
      <c r="H69" s="156">
        <v>17406</v>
      </c>
      <c r="I69" s="97">
        <f>H69-H69*Оглавление!$K$19</f>
        <v>17406</v>
      </c>
      <c r="J69" s="29"/>
      <c r="K69" s="44">
        <f t="shared" si="2"/>
        <v>0</v>
      </c>
    </row>
    <row r="70" spans="1:12" s="18" customFormat="1" ht="15" customHeight="1" x14ac:dyDescent="0.2">
      <c r="A70" s="855"/>
      <c r="B70" s="246" t="s">
        <v>202</v>
      </c>
      <c r="C70" s="686"/>
      <c r="D70" s="687"/>
      <c r="E70" s="100" t="s">
        <v>107</v>
      </c>
      <c r="F70" s="28">
        <v>1</v>
      </c>
      <c r="G70" s="153">
        <v>1</v>
      </c>
      <c r="H70" s="156">
        <v>19707</v>
      </c>
      <c r="I70" s="97">
        <f>H70-H70*Оглавление!$K$19</f>
        <v>19707</v>
      </c>
      <c r="J70" s="29"/>
      <c r="K70" s="44">
        <f t="shared" si="2"/>
        <v>0</v>
      </c>
    </row>
    <row r="71" spans="1:12" s="18" customFormat="1" ht="15" customHeight="1" x14ac:dyDescent="0.2">
      <c r="A71" s="855"/>
      <c r="B71" s="246" t="s">
        <v>203</v>
      </c>
      <c r="C71" s="686"/>
      <c r="D71" s="687"/>
      <c r="E71" s="100" t="s">
        <v>108</v>
      </c>
      <c r="F71" s="28">
        <v>1</v>
      </c>
      <c r="G71" s="153">
        <v>1</v>
      </c>
      <c r="H71" s="156">
        <v>21507</v>
      </c>
      <c r="I71" s="97">
        <f>H71-H71*Оглавление!$K$19</f>
        <v>21507</v>
      </c>
      <c r="J71" s="29"/>
      <c r="K71" s="44">
        <f t="shared" si="2"/>
        <v>0</v>
      </c>
    </row>
    <row r="72" spans="1:12" ht="15" customHeight="1" x14ac:dyDescent="0.25">
      <c r="A72" s="855"/>
      <c r="B72" s="246" t="s">
        <v>204</v>
      </c>
      <c r="C72" s="686"/>
      <c r="D72" s="687"/>
      <c r="E72" s="100" t="s">
        <v>109</v>
      </c>
      <c r="F72" s="28">
        <v>1</v>
      </c>
      <c r="G72" s="153">
        <v>1</v>
      </c>
      <c r="H72" s="156">
        <v>23808</v>
      </c>
      <c r="I72" s="97">
        <f>H72-H72*Оглавление!$K$19</f>
        <v>23808</v>
      </c>
      <c r="J72" s="29"/>
      <c r="K72" s="44">
        <f t="shared" si="2"/>
        <v>0</v>
      </c>
      <c r="L72" s="18"/>
    </row>
    <row r="73" spans="1:12" s="18" customFormat="1" ht="15" customHeight="1" x14ac:dyDescent="0.2">
      <c r="A73" s="855"/>
      <c r="B73" s="246" t="s">
        <v>205</v>
      </c>
      <c r="C73" s="686"/>
      <c r="D73" s="687"/>
      <c r="E73" s="100" t="s">
        <v>110</v>
      </c>
      <c r="F73" s="28">
        <v>1</v>
      </c>
      <c r="G73" s="153">
        <v>1</v>
      </c>
      <c r="H73" s="156">
        <v>27073</v>
      </c>
      <c r="I73" s="97">
        <f>H73-H73*Оглавление!$K$19</f>
        <v>27073</v>
      </c>
      <c r="J73" s="29"/>
      <c r="K73" s="44">
        <f t="shared" si="2"/>
        <v>0</v>
      </c>
    </row>
    <row r="74" spans="1:12" ht="15" customHeight="1" thickBot="1" x14ac:dyDescent="0.3">
      <c r="A74" s="856"/>
      <c r="B74" s="247" t="s">
        <v>206</v>
      </c>
      <c r="C74" s="688"/>
      <c r="D74" s="689"/>
      <c r="E74" s="101" t="s">
        <v>111</v>
      </c>
      <c r="F74" s="54">
        <v>1</v>
      </c>
      <c r="G74" s="154">
        <v>1</v>
      </c>
      <c r="H74" s="157">
        <v>29666</v>
      </c>
      <c r="I74" s="91">
        <f>H74-H74*Оглавление!$K$19</f>
        <v>29666</v>
      </c>
      <c r="J74" s="96"/>
      <c r="K74" s="45">
        <f t="shared" si="2"/>
        <v>0</v>
      </c>
      <c r="L74" s="18"/>
    </row>
    <row r="75" spans="1:12" s="18" customFormat="1" ht="15" customHeight="1" x14ac:dyDescent="0.2">
      <c r="A75" s="854"/>
      <c r="B75" s="245" t="s">
        <v>208</v>
      </c>
      <c r="C75" s="684" t="s">
        <v>207</v>
      </c>
      <c r="D75" s="685"/>
      <c r="E75" s="99" t="s">
        <v>101</v>
      </c>
      <c r="F75" s="53">
        <v>1</v>
      </c>
      <c r="G75" s="152">
        <v>1</v>
      </c>
      <c r="H75" s="155">
        <v>7479</v>
      </c>
      <c r="I75" s="46">
        <f>H75-H75*Оглавление!$K$19</f>
        <v>7479</v>
      </c>
      <c r="J75" s="102"/>
      <c r="K75" s="43">
        <f t="shared" si="2"/>
        <v>0</v>
      </c>
    </row>
    <row r="76" spans="1:12" s="18" customFormat="1" ht="15" customHeight="1" x14ac:dyDescent="0.2">
      <c r="A76" s="855"/>
      <c r="B76" s="246" t="s">
        <v>209</v>
      </c>
      <c r="C76" s="686"/>
      <c r="D76" s="687"/>
      <c r="E76" s="100" t="s">
        <v>102</v>
      </c>
      <c r="F76" s="28">
        <v>1</v>
      </c>
      <c r="G76" s="153">
        <v>1</v>
      </c>
      <c r="H76" s="156">
        <v>9452</v>
      </c>
      <c r="I76" s="97">
        <f>H76-H76*Оглавление!$K$19</f>
        <v>9452</v>
      </c>
      <c r="J76" s="29"/>
      <c r="K76" s="44">
        <f t="shared" si="2"/>
        <v>0</v>
      </c>
    </row>
    <row r="77" spans="1:12" s="18" customFormat="1" ht="15" customHeight="1" x14ac:dyDescent="0.2">
      <c r="A77" s="855"/>
      <c r="B77" s="246" t="s">
        <v>210</v>
      </c>
      <c r="C77" s="686"/>
      <c r="D77" s="687"/>
      <c r="E77" s="100" t="s">
        <v>103</v>
      </c>
      <c r="F77" s="28">
        <v>1</v>
      </c>
      <c r="G77" s="153">
        <v>1</v>
      </c>
      <c r="H77" s="156">
        <v>11443</v>
      </c>
      <c r="I77" s="97">
        <f>H77-H77*Оглавление!$K$19</f>
        <v>11443</v>
      </c>
      <c r="J77" s="29"/>
      <c r="K77" s="44">
        <f t="shared" si="2"/>
        <v>0</v>
      </c>
    </row>
    <row r="78" spans="1:12" s="18" customFormat="1" ht="15" customHeight="1" x14ac:dyDescent="0.2">
      <c r="A78" s="855"/>
      <c r="B78" s="246" t="s">
        <v>211</v>
      </c>
      <c r="C78" s="686"/>
      <c r="D78" s="687"/>
      <c r="E78" s="100" t="s">
        <v>104</v>
      </c>
      <c r="F78" s="28">
        <v>1</v>
      </c>
      <c r="G78" s="153">
        <v>1</v>
      </c>
      <c r="H78" s="156">
        <v>13700</v>
      </c>
      <c r="I78" s="97">
        <f>H78-H78*Оглавление!$K$19</f>
        <v>13700</v>
      </c>
      <c r="J78" s="29"/>
      <c r="K78" s="44">
        <f t="shared" si="2"/>
        <v>0</v>
      </c>
    </row>
    <row r="79" spans="1:12" ht="15" customHeight="1" x14ac:dyDescent="0.25">
      <c r="A79" s="855"/>
      <c r="B79" s="246" t="s">
        <v>212</v>
      </c>
      <c r="C79" s="686"/>
      <c r="D79" s="687"/>
      <c r="E79" s="100" t="s">
        <v>105</v>
      </c>
      <c r="F79" s="28">
        <v>1</v>
      </c>
      <c r="G79" s="153">
        <v>1</v>
      </c>
      <c r="H79" s="156">
        <v>15696</v>
      </c>
      <c r="I79" s="97">
        <f>H79-H79*Оглавление!$K$19</f>
        <v>15696</v>
      </c>
      <c r="J79" s="29"/>
      <c r="K79" s="44">
        <f t="shared" si="2"/>
        <v>0</v>
      </c>
      <c r="L79" s="18"/>
    </row>
    <row r="80" spans="1:12" s="18" customFormat="1" ht="15" customHeight="1" x14ac:dyDescent="0.2">
      <c r="A80" s="855"/>
      <c r="B80" s="246" t="s">
        <v>213</v>
      </c>
      <c r="C80" s="686"/>
      <c r="D80" s="687"/>
      <c r="E80" s="100" t="s">
        <v>106</v>
      </c>
      <c r="F80" s="28">
        <v>1</v>
      </c>
      <c r="G80" s="153">
        <v>1</v>
      </c>
      <c r="H80" s="156">
        <v>18372</v>
      </c>
      <c r="I80" s="97">
        <f>H80-H80*Оглавление!$K$19</f>
        <v>18372</v>
      </c>
      <c r="J80" s="29"/>
      <c r="K80" s="44">
        <f t="shared" si="2"/>
        <v>0</v>
      </c>
    </row>
    <row r="81" spans="1:12" s="18" customFormat="1" ht="15" customHeight="1" x14ac:dyDescent="0.2">
      <c r="A81" s="855"/>
      <c r="B81" s="246" t="s">
        <v>214</v>
      </c>
      <c r="C81" s="686"/>
      <c r="D81" s="687"/>
      <c r="E81" s="100" t="s">
        <v>107</v>
      </c>
      <c r="F81" s="28">
        <v>1</v>
      </c>
      <c r="G81" s="153">
        <v>1</v>
      </c>
      <c r="H81" s="156">
        <v>20707</v>
      </c>
      <c r="I81" s="97">
        <f>H81-H81*Оглавление!$K$19</f>
        <v>20707</v>
      </c>
      <c r="J81" s="29"/>
      <c r="K81" s="44">
        <f t="shared" si="2"/>
        <v>0</v>
      </c>
    </row>
    <row r="82" spans="1:12" s="18" customFormat="1" ht="15" customHeight="1" x14ac:dyDescent="0.2">
      <c r="A82" s="855"/>
      <c r="B82" s="246" t="s">
        <v>215</v>
      </c>
      <c r="C82" s="686"/>
      <c r="D82" s="687"/>
      <c r="E82" s="100" t="s">
        <v>108</v>
      </c>
      <c r="F82" s="28">
        <v>1</v>
      </c>
      <c r="G82" s="153">
        <v>1</v>
      </c>
      <c r="H82" s="156">
        <v>22820</v>
      </c>
      <c r="I82" s="97">
        <f>H82-H82*Оглавление!$K$19</f>
        <v>22820</v>
      </c>
      <c r="J82" s="29"/>
      <c r="K82" s="44">
        <f t="shared" si="2"/>
        <v>0</v>
      </c>
    </row>
    <row r="83" spans="1:12" ht="15" customHeight="1" x14ac:dyDescent="0.25">
      <c r="A83" s="855"/>
      <c r="B83" s="246" t="s">
        <v>216</v>
      </c>
      <c r="C83" s="686"/>
      <c r="D83" s="687"/>
      <c r="E83" s="100" t="s">
        <v>109</v>
      </c>
      <c r="F83" s="28">
        <v>1</v>
      </c>
      <c r="G83" s="153">
        <v>1</v>
      </c>
      <c r="H83" s="156">
        <v>25119</v>
      </c>
      <c r="I83" s="97">
        <f>H83-H83*Оглавление!$K$19</f>
        <v>25119</v>
      </c>
      <c r="J83" s="29"/>
      <c r="K83" s="44">
        <f t="shared" si="2"/>
        <v>0</v>
      </c>
      <c r="L83" s="18"/>
    </row>
    <row r="84" spans="1:12" s="18" customFormat="1" ht="15" customHeight="1" x14ac:dyDescent="0.2">
      <c r="A84" s="855"/>
      <c r="B84" s="246" t="s">
        <v>217</v>
      </c>
      <c r="C84" s="686"/>
      <c r="D84" s="687"/>
      <c r="E84" s="100" t="s">
        <v>110</v>
      </c>
      <c r="F84" s="28">
        <v>1</v>
      </c>
      <c r="G84" s="153">
        <v>1</v>
      </c>
      <c r="H84" s="156">
        <v>27222</v>
      </c>
      <c r="I84" s="97">
        <f>H84-H84*Оглавление!$K$19</f>
        <v>27222</v>
      </c>
      <c r="J84" s="29"/>
      <c r="K84" s="44">
        <f t="shared" si="2"/>
        <v>0</v>
      </c>
    </row>
    <row r="85" spans="1:12" ht="15" customHeight="1" thickBot="1" x14ac:dyDescent="0.3">
      <c r="A85" s="856"/>
      <c r="B85" s="247" t="s">
        <v>218</v>
      </c>
      <c r="C85" s="688"/>
      <c r="D85" s="689"/>
      <c r="E85" s="101" t="s">
        <v>111</v>
      </c>
      <c r="F85" s="54">
        <v>1</v>
      </c>
      <c r="G85" s="154">
        <v>1</v>
      </c>
      <c r="H85" s="157">
        <v>29291</v>
      </c>
      <c r="I85" s="91">
        <f>H85-H85*Оглавление!$K$19</f>
        <v>29291</v>
      </c>
      <c r="J85" s="96"/>
      <c r="K85" s="45">
        <f t="shared" si="2"/>
        <v>0</v>
      </c>
      <c r="L85" s="18"/>
    </row>
    <row r="86" spans="1:12" s="18" customFormat="1" ht="15" customHeight="1" x14ac:dyDescent="0.2">
      <c r="A86" s="854"/>
      <c r="B86" s="245" t="s">
        <v>223</v>
      </c>
      <c r="C86" s="684" t="s">
        <v>234</v>
      </c>
      <c r="D86" s="685"/>
      <c r="E86" s="99" t="s">
        <v>101</v>
      </c>
      <c r="F86" s="53">
        <v>1</v>
      </c>
      <c r="G86" s="152">
        <v>1</v>
      </c>
      <c r="H86" s="155">
        <v>6628</v>
      </c>
      <c r="I86" s="46">
        <f>H86-H86*Оглавление!$K$19</f>
        <v>6628</v>
      </c>
      <c r="J86" s="102"/>
      <c r="K86" s="43">
        <f t="shared" si="2"/>
        <v>0</v>
      </c>
    </row>
    <row r="87" spans="1:12" s="18" customFormat="1" ht="15" customHeight="1" x14ac:dyDescent="0.2">
      <c r="A87" s="855"/>
      <c r="B87" s="246" t="s">
        <v>224</v>
      </c>
      <c r="C87" s="686"/>
      <c r="D87" s="687"/>
      <c r="E87" s="100" t="s">
        <v>102</v>
      </c>
      <c r="F87" s="28">
        <v>1</v>
      </c>
      <c r="G87" s="153">
        <v>1</v>
      </c>
      <c r="H87" s="156">
        <v>8218</v>
      </c>
      <c r="I87" s="97">
        <f>H87-H87*Оглавление!$K$19</f>
        <v>8218</v>
      </c>
      <c r="J87" s="29"/>
      <c r="K87" s="44">
        <f t="shared" si="2"/>
        <v>0</v>
      </c>
    </row>
    <row r="88" spans="1:12" s="18" customFormat="1" ht="15" customHeight="1" x14ac:dyDescent="0.2">
      <c r="A88" s="855"/>
      <c r="B88" s="246" t="s">
        <v>225</v>
      </c>
      <c r="C88" s="686"/>
      <c r="D88" s="687"/>
      <c r="E88" s="100" t="s">
        <v>103</v>
      </c>
      <c r="F88" s="28">
        <v>1</v>
      </c>
      <c r="G88" s="153">
        <v>1</v>
      </c>
      <c r="H88" s="156">
        <v>9976</v>
      </c>
      <c r="I88" s="97">
        <f>H88-H88*Оглавление!$K$19</f>
        <v>9976</v>
      </c>
      <c r="J88" s="29"/>
      <c r="K88" s="44">
        <f t="shared" si="2"/>
        <v>0</v>
      </c>
    </row>
    <row r="89" spans="1:12" s="18" customFormat="1" ht="15" customHeight="1" x14ac:dyDescent="0.2">
      <c r="A89" s="855"/>
      <c r="B89" s="246" t="s">
        <v>226</v>
      </c>
      <c r="C89" s="686"/>
      <c r="D89" s="687"/>
      <c r="E89" s="100" t="s">
        <v>104</v>
      </c>
      <c r="F89" s="28">
        <v>1</v>
      </c>
      <c r="G89" s="153">
        <v>1</v>
      </c>
      <c r="H89" s="156">
        <v>11835</v>
      </c>
      <c r="I89" s="97">
        <f>H89-H89*Оглавление!$K$19</f>
        <v>11835</v>
      </c>
      <c r="J89" s="29"/>
      <c r="K89" s="44">
        <f t="shared" si="2"/>
        <v>0</v>
      </c>
    </row>
    <row r="90" spans="1:12" ht="15" customHeight="1" x14ac:dyDescent="0.25">
      <c r="A90" s="855"/>
      <c r="B90" s="246" t="s">
        <v>227</v>
      </c>
      <c r="C90" s="686"/>
      <c r="D90" s="687"/>
      <c r="E90" s="100" t="s">
        <v>105</v>
      </c>
      <c r="F90" s="28">
        <v>1</v>
      </c>
      <c r="G90" s="153">
        <v>1</v>
      </c>
      <c r="H90" s="156">
        <v>13560</v>
      </c>
      <c r="I90" s="97">
        <f>H90-H90*Оглавление!$K$19</f>
        <v>13560</v>
      </c>
      <c r="J90" s="29"/>
      <c r="K90" s="44">
        <f t="shared" si="2"/>
        <v>0</v>
      </c>
      <c r="L90" s="18"/>
    </row>
    <row r="91" spans="1:12" s="18" customFormat="1" ht="15" customHeight="1" x14ac:dyDescent="0.2">
      <c r="A91" s="855"/>
      <c r="B91" s="246" t="s">
        <v>228</v>
      </c>
      <c r="C91" s="686"/>
      <c r="D91" s="687"/>
      <c r="E91" s="100" t="s">
        <v>106</v>
      </c>
      <c r="F91" s="28">
        <v>1</v>
      </c>
      <c r="G91" s="153">
        <v>1</v>
      </c>
      <c r="H91" s="156">
        <v>15693</v>
      </c>
      <c r="I91" s="97">
        <f>H91-H91*Оглавление!$K$19</f>
        <v>15693</v>
      </c>
      <c r="J91" s="29"/>
      <c r="K91" s="44">
        <f t="shared" si="2"/>
        <v>0</v>
      </c>
    </row>
    <row r="92" spans="1:12" s="18" customFormat="1" ht="15" customHeight="1" x14ac:dyDescent="0.2">
      <c r="A92" s="855"/>
      <c r="B92" s="246" t="s">
        <v>229</v>
      </c>
      <c r="C92" s="686"/>
      <c r="D92" s="687"/>
      <c r="E92" s="100" t="s">
        <v>107</v>
      </c>
      <c r="F92" s="28">
        <v>1</v>
      </c>
      <c r="G92" s="153">
        <v>1</v>
      </c>
      <c r="H92" s="156">
        <v>17627</v>
      </c>
      <c r="I92" s="97">
        <f>H92-H92*Оглавление!$K$19</f>
        <v>17627</v>
      </c>
      <c r="J92" s="29"/>
      <c r="K92" s="44">
        <f t="shared" si="2"/>
        <v>0</v>
      </c>
    </row>
    <row r="93" spans="1:12" s="18" customFormat="1" ht="15" customHeight="1" x14ac:dyDescent="0.2">
      <c r="A93" s="855"/>
      <c r="B93" s="246" t="s">
        <v>230</v>
      </c>
      <c r="C93" s="686"/>
      <c r="D93" s="687"/>
      <c r="E93" s="100" t="s">
        <v>108</v>
      </c>
      <c r="F93" s="28">
        <v>1</v>
      </c>
      <c r="G93" s="153">
        <v>1</v>
      </c>
      <c r="H93" s="156">
        <v>19318</v>
      </c>
      <c r="I93" s="97">
        <f>H93-H93*Оглавление!$K$19</f>
        <v>19318</v>
      </c>
      <c r="J93" s="29"/>
      <c r="K93" s="44">
        <f t="shared" si="2"/>
        <v>0</v>
      </c>
    </row>
    <row r="94" spans="1:12" ht="15" customHeight="1" x14ac:dyDescent="0.25">
      <c r="A94" s="855"/>
      <c r="B94" s="246" t="s">
        <v>231</v>
      </c>
      <c r="C94" s="686"/>
      <c r="D94" s="687"/>
      <c r="E94" s="100" t="s">
        <v>109</v>
      </c>
      <c r="F94" s="28">
        <v>1</v>
      </c>
      <c r="G94" s="153">
        <v>1</v>
      </c>
      <c r="H94" s="156">
        <v>21224</v>
      </c>
      <c r="I94" s="97">
        <f>H94-H94*Оглавление!$K$19</f>
        <v>21224</v>
      </c>
      <c r="J94" s="29"/>
      <c r="K94" s="44">
        <f t="shared" si="2"/>
        <v>0</v>
      </c>
      <c r="L94" s="18"/>
    </row>
    <row r="95" spans="1:12" s="18" customFormat="1" ht="15" customHeight="1" x14ac:dyDescent="0.2">
      <c r="A95" s="855"/>
      <c r="B95" s="246" t="s">
        <v>232</v>
      </c>
      <c r="C95" s="686"/>
      <c r="D95" s="687"/>
      <c r="E95" s="100" t="s">
        <v>110</v>
      </c>
      <c r="F95" s="28">
        <v>1</v>
      </c>
      <c r="G95" s="153">
        <v>1</v>
      </c>
      <c r="H95" s="156">
        <v>22897</v>
      </c>
      <c r="I95" s="97">
        <f>H95-H95*Оглавление!$K$19</f>
        <v>22897</v>
      </c>
      <c r="J95" s="29"/>
      <c r="K95" s="44">
        <f t="shared" si="2"/>
        <v>0</v>
      </c>
    </row>
    <row r="96" spans="1:12" ht="15" customHeight="1" thickBot="1" x14ac:dyDescent="0.3">
      <c r="A96" s="856"/>
      <c r="B96" s="247" t="s">
        <v>233</v>
      </c>
      <c r="C96" s="688"/>
      <c r="D96" s="689"/>
      <c r="E96" s="101" t="s">
        <v>111</v>
      </c>
      <c r="F96" s="54">
        <v>1</v>
      </c>
      <c r="G96" s="154">
        <v>1</v>
      </c>
      <c r="H96" s="157">
        <v>24546</v>
      </c>
      <c r="I96" s="91">
        <f>H96-H96*Оглавление!$K$19</f>
        <v>24546</v>
      </c>
      <c r="J96" s="96"/>
      <c r="K96" s="45">
        <f t="shared" si="2"/>
        <v>0</v>
      </c>
      <c r="L96" s="18"/>
    </row>
    <row r="97" spans="1:12" s="18" customFormat="1" ht="12" x14ac:dyDescent="0.2">
      <c r="A97" s="23"/>
      <c r="B97" s="19"/>
      <c r="C97" s="16"/>
      <c r="D97" s="16"/>
      <c r="E97" s="21"/>
      <c r="F97" s="22"/>
      <c r="G97" s="16"/>
      <c r="H97" s="17"/>
      <c r="I97" s="16"/>
      <c r="J97" s="16"/>
      <c r="K97" s="16"/>
    </row>
    <row r="98" spans="1:12" s="18" customFormat="1" ht="12" x14ac:dyDescent="0.2">
      <c r="A98" s="114" t="s">
        <v>357</v>
      </c>
      <c r="B98" s="65"/>
      <c r="C98" s="65"/>
      <c r="D98" s="16"/>
      <c r="E98" s="21"/>
      <c r="F98" s="22"/>
      <c r="G98" s="16"/>
      <c r="H98" s="17"/>
      <c r="I98" s="16"/>
      <c r="J98" s="16"/>
      <c r="K98" s="16"/>
    </row>
    <row r="99" spans="1:12" s="18" customFormat="1" ht="12.75" thickBot="1" x14ac:dyDescent="0.25">
      <c r="A99" s="55"/>
      <c r="B99" s="92"/>
      <c r="C99" s="65"/>
      <c r="D99" s="16"/>
      <c r="E99" s="21"/>
      <c r="F99" s="22"/>
      <c r="G99" s="16"/>
      <c r="H99" s="17"/>
      <c r="I99" s="16"/>
      <c r="J99" s="16"/>
      <c r="K99" s="16"/>
    </row>
    <row r="100" spans="1:12" s="26" customFormat="1" ht="25.5" customHeight="1" x14ac:dyDescent="0.2">
      <c r="A100" s="718" t="s">
        <v>5</v>
      </c>
      <c r="B100" s="718" t="s">
        <v>6</v>
      </c>
      <c r="C100" s="720" t="s">
        <v>7</v>
      </c>
      <c r="D100" s="721"/>
      <c r="E100" s="724" t="s">
        <v>165</v>
      </c>
      <c r="F100" s="728" t="s">
        <v>10</v>
      </c>
      <c r="G100" s="728" t="s">
        <v>11</v>
      </c>
      <c r="H100" s="158" t="s">
        <v>12</v>
      </c>
      <c r="I100" s="805" t="s">
        <v>281</v>
      </c>
      <c r="J100" s="732" t="s">
        <v>13</v>
      </c>
      <c r="K100" s="734" t="s">
        <v>282</v>
      </c>
      <c r="L100" s="18"/>
    </row>
    <row r="101" spans="1:12" ht="15.75" thickBot="1" x14ac:dyDescent="0.3">
      <c r="A101" s="719"/>
      <c r="B101" s="719"/>
      <c r="C101" s="722"/>
      <c r="D101" s="723"/>
      <c r="E101" s="782"/>
      <c r="F101" s="857"/>
      <c r="G101" s="857"/>
      <c r="H101" s="159" t="s">
        <v>280</v>
      </c>
      <c r="I101" s="806"/>
      <c r="J101" s="733"/>
      <c r="K101" s="735"/>
      <c r="L101" s="18"/>
    </row>
    <row r="102" spans="1:12" ht="51.75" customHeight="1" thickBot="1" x14ac:dyDescent="0.3">
      <c r="A102" s="578"/>
      <c r="B102" s="576" t="s">
        <v>236</v>
      </c>
      <c r="C102" s="785" t="s">
        <v>238</v>
      </c>
      <c r="D102" s="787"/>
      <c r="E102" s="290" t="s">
        <v>18</v>
      </c>
      <c r="F102" s="541">
        <v>1</v>
      </c>
      <c r="G102" s="577">
        <v>18</v>
      </c>
      <c r="H102" s="292">
        <v>2538</v>
      </c>
      <c r="I102" s="131">
        <f>H102-H102*Оглавление!$K$19</f>
        <v>2538</v>
      </c>
      <c r="J102" s="132"/>
      <c r="K102" s="133">
        <f t="shared" si="2"/>
        <v>0</v>
      </c>
      <c r="L102" s="18"/>
    </row>
    <row r="103" spans="1:12" ht="51.75" customHeight="1" thickBot="1" x14ac:dyDescent="0.3">
      <c r="A103" s="582"/>
      <c r="B103" s="583" t="s">
        <v>237</v>
      </c>
      <c r="C103" s="867" t="s">
        <v>239</v>
      </c>
      <c r="D103" s="868"/>
      <c r="E103" s="312" t="s">
        <v>18</v>
      </c>
      <c r="F103" s="479">
        <v>1</v>
      </c>
      <c r="G103" s="584">
        <v>15</v>
      </c>
      <c r="H103" s="314">
        <v>3678</v>
      </c>
      <c r="I103" s="316">
        <f>H103-H103*Оглавление!$K$19</f>
        <v>3678</v>
      </c>
      <c r="J103" s="469"/>
      <c r="K103" s="310">
        <f t="shared" si="2"/>
        <v>0</v>
      </c>
      <c r="L103" s="18"/>
    </row>
    <row r="104" spans="1:12" ht="51.75" customHeight="1" thickBot="1" x14ac:dyDescent="0.3">
      <c r="A104" s="578"/>
      <c r="B104" s="576" t="s">
        <v>241</v>
      </c>
      <c r="C104" s="785" t="s">
        <v>240</v>
      </c>
      <c r="D104" s="787"/>
      <c r="E104" s="290" t="s">
        <v>16</v>
      </c>
      <c r="F104" s="541">
        <v>1</v>
      </c>
      <c r="G104" s="577">
        <v>10</v>
      </c>
      <c r="H104" s="292">
        <v>1829</v>
      </c>
      <c r="I104" s="131">
        <f>H104-H104*Оглавление!$K$19</f>
        <v>1829</v>
      </c>
      <c r="J104" s="132"/>
      <c r="K104" s="133">
        <f t="shared" si="2"/>
        <v>0</v>
      </c>
      <c r="L104" s="18"/>
    </row>
    <row r="105" spans="1:12" ht="30" customHeight="1" x14ac:dyDescent="0.25">
      <c r="A105" s="682"/>
      <c r="B105" s="567" t="s">
        <v>245</v>
      </c>
      <c r="C105" s="848" t="s">
        <v>242</v>
      </c>
      <c r="D105" s="849"/>
      <c r="E105" s="337" t="s">
        <v>243</v>
      </c>
      <c r="F105" s="197">
        <v>1</v>
      </c>
      <c r="G105" s="568">
        <v>60</v>
      </c>
      <c r="H105" s="194">
        <v>2396</v>
      </c>
      <c r="I105" s="97">
        <f>H105-H105*Оглавление!$K$19</f>
        <v>2396</v>
      </c>
      <c r="J105" s="471"/>
      <c r="K105" s="98">
        <f t="shared" si="2"/>
        <v>0</v>
      </c>
      <c r="L105" s="18"/>
    </row>
    <row r="106" spans="1:12" ht="30" customHeight="1" thickBot="1" x14ac:dyDescent="0.3">
      <c r="A106" s="682"/>
      <c r="B106" s="585" t="s">
        <v>246</v>
      </c>
      <c r="C106" s="850" t="s">
        <v>244</v>
      </c>
      <c r="D106" s="851"/>
      <c r="E106" s="270" t="s">
        <v>243</v>
      </c>
      <c r="F106" s="140">
        <v>1</v>
      </c>
      <c r="G106" s="382">
        <v>60</v>
      </c>
      <c r="H106" s="332">
        <v>2573</v>
      </c>
      <c r="I106" s="316">
        <f>H106-H106*Оглавление!$K$19</f>
        <v>2573</v>
      </c>
      <c r="J106" s="468"/>
      <c r="K106" s="324">
        <f t="shared" si="2"/>
        <v>0</v>
      </c>
      <c r="L106" s="18"/>
    </row>
    <row r="107" spans="1:12" ht="30" customHeight="1" x14ac:dyDescent="0.25">
      <c r="A107" s="681"/>
      <c r="B107" s="104" t="s">
        <v>248</v>
      </c>
      <c r="C107" s="708" t="s">
        <v>247</v>
      </c>
      <c r="D107" s="709"/>
      <c r="E107" s="99" t="s">
        <v>293</v>
      </c>
      <c r="F107" s="53">
        <v>30</v>
      </c>
      <c r="G107" s="248">
        <v>30</v>
      </c>
      <c r="H107" s="155">
        <v>311</v>
      </c>
      <c r="I107" s="46">
        <f>H107-H107*Оглавление!$K$19</f>
        <v>311</v>
      </c>
      <c r="J107" s="102"/>
      <c r="K107" s="43">
        <f t="shared" si="2"/>
        <v>0</v>
      </c>
      <c r="L107" s="18"/>
    </row>
    <row r="108" spans="1:12" ht="30" customHeight="1" thickBot="1" x14ac:dyDescent="0.3">
      <c r="A108" s="683"/>
      <c r="B108" s="586" t="s">
        <v>249</v>
      </c>
      <c r="C108" s="712"/>
      <c r="D108" s="713"/>
      <c r="E108" s="101" t="s">
        <v>294</v>
      </c>
      <c r="F108" s="54">
        <v>30</v>
      </c>
      <c r="G108" s="587">
        <v>30</v>
      </c>
      <c r="H108" s="157">
        <v>409</v>
      </c>
      <c r="I108" s="91">
        <f>H108-H108*Оглавление!$K$19</f>
        <v>409</v>
      </c>
      <c r="J108" s="96"/>
      <c r="K108" s="45">
        <f t="shared" si="2"/>
        <v>0</v>
      </c>
      <c r="L108" s="18"/>
    </row>
    <row r="109" spans="1:12" s="18" customFormat="1" ht="78" customHeight="1" thickBot="1" x14ac:dyDescent="0.3">
      <c r="A109" s="566"/>
      <c r="B109" s="567" t="s">
        <v>250</v>
      </c>
      <c r="C109" s="848" t="s">
        <v>251</v>
      </c>
      <c r="D109" s="849"/>
      <c r="E109" s="337" t="s">
        <v>18</v>
      </c>
      <c r="F109" s="197">
        <v>1</v>
      </c>
      <c r="G109" s="568">
        <v>10</v>
      </c>
      <c r="H109" s="191">
        <v>7432</v>
      </c>
      <c r="I109" s="91">
        <f>H109-H109*Оглавление!$K$19</f>
        <v>7432</v>
      </c>
      <c r="J109" s="470"/>
      <c r="K109" s="311">
        <f t="shared" si="2"/>
        <v>0</v>
      </c>
    </row>
    <row r="110" spans="1:12" x14ac:dyDescent="0.25">
      <c r="A110" s="76"/>
      <c r="B110" s="85"/>
      <c r="C110" s="86"/>
      <c r="D110" s="86"/>
      <c r="E110" s="33"/>
      <c r="F110" s="33"/>
      <c r="G110" s="32"/>
      <c r="H110" s="87"/>
      <c r="I110" s="75"/>
      <c r="J110" s="69"/>
      <c r="K110" s="69"/>
    </row>
    <row r="111" spans="1:12" x14ac:dyDescent="0.25">
      <c r="A111" s="76"/>
      <c r="B111" s="85"/>
      <c r="C111" s="86"/>
      <c r="D111" s="86"/>
      <c r="E111" s="33"/>
      <c r="F111" s="33"/>
      <c r="G111" s="32"/>
      <c r="H111" s="87"/>
      <c r="I111" s="75"/>
      <c r="J111" s="69"/>
      <c r="K111" s="69"/>
    </row>
  </sheetData>
  <protectedRanges>
    <protectedRange sqref="K20:K21 K37:K52 K100:K101" name="区域1_4_2_2_2"/>
    <protectedRange password="CE2A" sqref="K20:K21 K37:K52 K100:K101" name="区域1_1_5_2_2_2"/>
    <protectedRange sqref="E21 E38:E50 E52 E101" name="区域1_2_2_1_2"/>
    <protectedRange password="CE2A" sqref="E21 E38:E50 E52 E101" name="区域1_1_2_2_1_2"/>
    <protectedRange sqref="J20:J21 J37:J52 H100:H101 J100:J101 H37:H38 H41:H52" name="区域1_4_2_1_1_2"/>
    <protectedRange password="CE2A" sqref="J20:J21 J37:J52 H100:H101 J100:J101 H37:H38 H41:H52" name="区域1_1_5_2_1_1_2"/>
    <protectedRange sqref="C20 B20:B21 C21:D21 C37 B45:D50 C38:D44 B37:B44 B51:B52 C51 C52:D52 B100:B101 C100 C101:D101" name="区域1_7_2_1_2"/>
    <protectedRange password="CE2A" sqref="C20 B20:B21 C21:D21 C37 B45:D50 C38:D44 B37:B44 B51:B52 C51 C52:D52 B100:B101 C100 C101:D101" name="区域1_1_6_2_1_2"/>
    <protectedRange sqref="I97:I99 I110:I111 I22:I36" name="区域1_69_2_4"/>
    <protectedRange password="CE2A" sqref="I97:I99 I110:I111 I22:I36" name="区域1_1_17_2_4"/>
    <protectedRange sqref="J53:K99 J102:K111 J22:K36" name="区域1_69_2_4_1"/>
    <protectedRange password="CE2A" sqref="J53:K99 J102:K111 J22:K36" name="区域1_1_17_2_4_1"/>
    <protectedRange sqref="H20:I21" name="区域1_4_2_1_1"/>
    <protectedRange password="CE2A" sqref="H20:I21" name="区域1_1_5_2_1_1"/>
  </protectedRanges>
  <mergeCells count="60">
    <mergeCell ref="F51:F52"/>
    <mergeCell ref="G51:G52"/>
    <mergeCell ref="I37:I38"/>
    <mergeCell ref="J37:J38"/>
    <mergeCell ref="I100:I101"/>
    <mergeCell ref="J100:J101"/>
    <mergeCell ref="I51:I52"/>
    <mergeCell ref="J51:J52"/>
    <mergeCell ref="K100:K101"/>
    <mergeCell ref="C102:D102"/>
    <mergeCell ref="C103:D103"/>
    <mergeCell ref="C100:D101"/>
    <mergeCell ref="E100:E101"/>
    <mergeCell ref="F100:F101"/>
    <mergeCell ref="G100:G101"/>
    <mergeCell ref="A53:A63"/>
    <mergeCell ref="C53:D63"/>
    <mergeCell ref="J19:K19"/>
    <mergeCell ref="A20:A21"/>
    <mergeCell ref="B20:B21"/>
    <mergeCell ref="C20:D21"/>
    <mergeCell ref="E20:E21"/>
    <mergeCell ref="F20:F21"/>
    <mergeCell ref="C22:D22"/>
    <mergeCell ref="A37:A38"/>
    <mergeCell ref="G20:G21"/>
    <mergeCell ref="K37:K38"/>
    <mergeCell ref="J20:J21"/>
    <mergeCell ref="K20:K21"/>
    <mergeCell ref="K51:K52"/>
    <mergeCell ref="E51:E52"/>
    <mergeCell ref="E37:E38"/>
    <mergeCell ref="F37:F38"/>
    <mergeCell ref="G37:G38"/>
    <mergeCell ref="I6:K6"/>
    <mergeCell ref="A4:G6"/>
    <mergeCell ref="C23:D23"/>
    <mergeCell ref="A107:A108"/>
    <mergeCell ref="C107:D108"/>
    <mergeCell ref="A105:A106"/>
    <mergeCell ref="C39:D39"/>
    <mergeCell ref="A51:A52"/>
    <mergeCell ref="B51:B52"/>
    <mergeCell ref="C51:D52"/>
    <mergeCell ref="A100:A101"/>
    <mergeCell ref="A64:A74"/>
    <mergeCell ref="C64:D74"/>
    <mergeCell ref="C75:D85"/>
    <mergeCell ref="A75:A85"/>
    <mergeCell ref="A86:A96"/>
    <mergeCell ref="C86:D96"/>
    <mergeCell ref="B37:B38"/>
    <mergeCell ref="B100:B101"/>
    <mergeCell ref="C109:D109"/>
    <mergeCell ref="C24:D24"/>
    <mergeCell ref="C104:D104"/>
    <mergeCell ref="C105:D105"/>
    <mergeCell ref="C106:D106"/>
    <mergeCell ref="C40:D40"/>
    <mergeCell ref="C37:D38"/>
  </mergeCells>
  <phoneticPr fontId="49" type="noConversion"/>
  <hyperlinks>
    <hyperlink ref="I6:J6" location="Оглавление!A1" display="Оглавление!A1" xr:uid="{872702B0-BDC4-4791-89BA-EDC5C7CCE6FC}"/>
  </hyperlinks>
  <pageMargins left="0.31496062992125984" right="0.31496062992125984" top="0.55118110236220474" bottom="0.55118110236220474" header="0.31496062992125984" footer="0.31496062992125984"/>
  <pageSetup paperSize="9" scale="59" fitToHeight="0" orientation="portrait" r:id="rId1"/>
  <rowBreaks count="1" manualBreakCount="1">
    <brk id="108" max="10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531C8-04D5-4E17-9773-6BD43F61677C}">
  <sheetPr codeName="Лист5">
    <pageSetUpPr fitToPage="1"/>
  </sheetPr>
  <dimension ref="A1:L54"/>
  <sheetViews>
    <sheetView view="pageBreakPreview" zoomScaleNormal="100" zoomScaleSheetLayoutView="100" workbookViewId="0">
      <selection activeCell="N24" sqref="N24"/>
    </sheetView>
  </sheetViews>
  <sheetFormatPr defaultColWidth="9.140625" defaultRowHeight="15" x14ac:dyDescent="0.25"/>
  <cols>
    <col min="1" max="1" width="23.5703125" style="8" customWidth="1"/>
    <col min="2" max="2" width="23" style="8" customWidth="1"/>
    <col min="3" max="3" width="18.28515625" style="8" customWidth="1"/>
    <col min="4" max="4" width="14.42578125" style="37" customWidth="1"/>
    <col min="5" max="5" width="18.28515625" style="8" bestFit="1" customWidth="1"/>
    <col min="6" max="6" width="9" style="8" customWidth="1"/>
    <col min="7" max="7" width="9.7109375" style="18" customWidth="1"/>
    <col min="8" max="8" width="11.5703125" style="36" customWidth="1"/>
    <col min="9" max="9" width="9.5703125" style="8" bestFit="1" customWidth="1"/>
    <col min="10" max="10" width="9.140625" style="8"/>
    <col min="11" max="11" width="11.7109375" style="8" bestFit="1" customWidth="1"/>
    <col min="12" max="13" width="9.140625" style="8"/>
    <col min="14" max="14" width="11.140625" style="8" bestFit="1" customWidth="1"/>
    <col min="15" max="16384" width="9.140625" style="8"/>
  </cols>
  <sheetData>
    <row r="1" spans="1:12" ht="18.75" x14ac:dyDescent="0.3">
      <c r="A1" s="2"/>
      <c r="B1" s="3"/>
      <c r="C1" s="3"/>
      <c r="D1" s="3"/>
      <c r="E1" s="4"/>
      <c r="F1" s="4"/>
      <c r="G1" s="5"/>
      <c r="H1" s="6"/>
      <c r="I1" s="7"/>
      <c r="J1" s="2"/>
      <c r="K1" s="2"/>
      <c r="L1" s="2"/>
    </row>
    <row r="2" spans="1:12" ht="38.25" customHeight="1" x14ac:dyDescent="0.3">
      <c r="A2" s="2"/>
      <c r="B2" s="3"/>
      <c r="C2" s="9"/>
      <c r="D2" s="9"/>
      <c r="E2" s="9"/>
      <c r="F2" s="10"/>
      <c r="G2" s="11"/>
      <c r="H2" s="12"/>
      <c r="I2" s="7"/>
      <c r="J2" s="2"/>
      <c r="K2" s="2"/>
      <c r="L2" s="2"/>
    </row>
    <row r="3" spans="1:12" ht="18.75" x14ac:dyDescent="0.3">
      <c r="A3" s="2"/>
      <c r="B3" s="4"/>
      <c r="C3" s="4"/>
      <c r="D3" s="4"/>
      <c r="E3" s="4"/>
      <c r="F3" s="4"/>
      <c r="G3" s="13"/>
      <c r="H3" s="12"/>
      <c r="I3" s="7"/>
      <c r="J3" s="2"/>
      <c r="K3" s="2"/>
      <c r="L3" s="2"/>
    </row>
    <row r="4" spans="1:12" ht="36" x14ac:dyDescent="0.55000000000000004">
      <c r="A4" s="612" t="s">
        <v>254</v>
      </c>
      <c r="B4" s="612"/>
      <c r="C4" s="612"/>
      <c r="D4" s="612"/>
      <c r="E4" s="612"/>
      <c r="F4" s="612"/>
      <c r="G4" s="612"/>
      <c r="H4" s="612"/>
      <c r="I4" s="2"/>
      <c r="J4" s="2"/>
      <c r="K4" s="2"/>
    </row>
    <row r="5" spans="1:12" s="18" customFormat="1" ht="12" x14ac:dyDescent="0.2">
      <c r="A5" s="23"/>
      <c r="B5" s="19"/>
      <c r="C5" s="16"/>
      <c r="D5" s="16"/>
      <c r="E5" s="21"/>
      <c r="F5" s="16"/>
      <c r="G5" s="22"/>
      <c r="H5" s="17"/>
    </row>
    <row r="6" spans="1:12" s="18" customFormat="1" ht="15.75" x14ac:dyDescent="0.25">
      <c r="A6" s="114" t="s">
        <v>283</v>
      </c>
      <c r="B6" s="66"/>
      <c r="C6" s="16"/>
      <c r="D6" s="16"/>
      <c r="E6" s="21"/>
      <c r="F6" s="16"/>
      <c r="G6" s="22"/>
      <c r="H6" s="17"/>
      <c r="I6" s="613" t="s">
        <v>3</v>
      </c>
      <c r="J6" s="613"/>
      <c r="K6" s="613"/>
    </row>
    <row r="7" spans="1:12" s="18" customFormat="1" ht="12" x14ac:dyDescent="0.2">
      <c r="A7" s="55" t="s">
        <v>255</v>
      </c>
      <c r="B7" s="19"/>
      <c r="C7" s="16"/>
      <c r="D7" s="16"/>
      <c r="E7" s="21"/>
      <c r="F7" s="16"/>
      <c r="G7" s="22"/>
      <c r="H7" s="17"/>
      <c r="I7" s="16"/>
      <c r="J7" s="16"/>
      <c r="K7" s="16"/>
    </row>
    <row r="8" spans="1:12" s="18" customFormat="1" ht="12" x14ac:dyDescent="0.2">
      <c r="A8" s="55" t="s">
        <v>256</v>
      </c>
      <c r="B8" s="19"/>
      <c r="C8" s="16"/>
      <c r="D8" s="16"/>
      <c r="E8" s="21"/>
      <c r="F8" s="16"/>
      <c r="G8" s="22"/>
      <c r="H8" s="17"/>
      <c r="I8" s="16"/>
      <c r="J8" s="16"/>
      <c r="K8" s="16"/>
    </row>
    <row r="9" spans="1:12" s="18" customFormat="1" ht="12" x14ac:dyDescent="0.2">
      <c r="A9" s="55" t="s">
        <v>257</v>
      </c>
      <c r="B9" s="19"/>
      <c r="C9" s="16"/>
      <c r="D9" s="16"/>
      <c r="E9" s="21"/>
      <c r="F9" s="16"/>
      <c r="G9" s="22"/>
      <c r="H9" s="17"/>
      <c r="I9" s="16"/>
      <c r="J9" s="16"/>
      <c r="K9" s="16"/>
    </row>
    <row r="10" spans="1:12" s="18" customFormat="1" ht="12" x14ac:dyDescent="0.2">
      <c r="A10" s="55" t="s">
        <v>258</v>
      </c>
      <c r="B10" s="19"/>
      <c r="C10" s="16"/>
      <c r="D10" s="16"/>
      <c r="E10" s="21"/>
      <c r="F10" s="16"/>
      <c r="G10" s="22"/>
      <c r="H10" s="17"/>
      <c r="I10" s="16"/>
      <c r="J10" s="16"/>
      <c r="K10" s="16"/>
    </row>
    <row r="11" spans="1:12" s="18" customFormat="1" ht="12" x14ac:dyDescent="0.2">
      <c r="A11" s="55" t="s">
        <v>260</v>
      </c>
      <c r="B11" s="19"/>
      <c r="C11" s="16"/>
      <c r="D11" s="16"/>
      <c r="E11" s="21"/>
      <c r="F11" s="16"/>
      <c r="G11" s="22"/>
      <c r="H11" s="17"/>
      <c r="I11" s="16"/>
      <c r="J11" s="16"/>
      <c r="K11" s="16"/>
    </row>
    <row r="12" spans="1:12" s="18" customFormat="1" ht="12" x14ac:dyDescent="0.2">
      <c r="A12" s="55" t="s">
        <v>261</v>
      </c>
      <c r="B12" s="19"/>
      <c r="C12" s="16"/>
      <c r="D12" s="16"/>
      <c r="E12" s="21"/>
      <c r="F12" s="16"/>
      <c r="G12" s="22"/>
      <c r="H12" s="17"/>
      <c r="I12" s="16"/>
      <c r="J12" s="16"/>
      <c r="K12" s="16"/>
    </row>
    <row r="13" spans="1:12" s="18" customFormat="1" ht="12" x14ac:dyDescent="0.2">
      <c r="A13" s="55" t="s">
        <v>262</v>
      </c>
      <c r="B13" s="19"/>
      <c r="C13" s="16"/>
      <c r="D13" s="16"/>
      <c r="E13" s="21"/>
      <c r="F13" s="16"/>
      <c r="G13" s="22"/>
      <c r="H13" s="17"/>
      <c r="I13" s="16"/>
      <c r="J13" s="16"/>
      <c r="K13" s="16"/>
    </row>
    <row r="14" spans="1:12" s="18" customFormat="1" ht="12" x14ac:dyDescent="0.2">
      <c r="A14" s="55" t="s">
        <v>263</v>
      </c>
      <c r="B14" s="19"/>
      <c r="C14" s="16"/>
      <c r="D14" s="16"/>
      <c r="E14" s="21"/>
      <c r="F14" s="16"/>
      <c r="G14" s="22"/>
      <c r="H14" s="17"/>
      <c r="I14" s="16"/>
      <c r="J14" s="16"/>
      <c r="K14" s="16"/>
    </row>
    <row r="15" spans="1:12" s="18" customFormat="1" x14ac:dyDescent="0.25">
      <c r="A15" s="93"/>
      <c r="B15" s="70"/>
      <c r="C15" s="93"/>
      <c r="D15" s="21"/>
      <c r="E15" s="21"/>
      <c r="F15" s="21"/>
      <c r="G15" s="21"/>
      <c r="H15" s="89"/>
      <c r="I15" s="462" t="s">
        <v>4</v>
      </c>
      <c r="J15" s="875">
        <f>SUM(K18:K24)+SUM(K39:K52)</f>
        <v>0</v>
      </c>
      <c r="K15" s="875"/>
    </row>
    <row r="16" spans="1:12" s="26" customFormat="1" ht="25.5" customHeight="1" x14ac:dyDescent="0.25">
      <c r="A16" s="660" t="s">
        <v>5</v>
      </c>
      <c r="B16" s="660" t="s">
        <v>6</v>
      </c>
      <c r="C16" s="660" t="s">
        <v>7</v>
      </c>
      <c r="D16" s="660"/>
      <c r="E16" s="660" t="s">
        <v>264</v>
      </c>
      <c r="F16" s="870" t="s">
        <v>259</v>
      </c>
      <c r="G16" s="871" t="s">
        <v>10</v>
      </c>
      <c r="H16" s="83" t="s">
        <v>12</v>
      </c>
      <c r="I16" s="874" t="s">
        <v>281</v>
      </c>
      <c r="J16" s="874" t="s">
        <v>13</v>
      </c>
      <c r="K16" s="874" t="s">
        <v>282</v>
      </c>
      <c r="L16" s="25"/>
    </row>
    <row r="17" spans="1:11" x14ac:dyDescent="0.25">
      <c r="A17" s="660"/>
      <c r="B17" s="660"/>
      <c r="C17" s="660"/>
      <c r="D17" s="660"/>
      <c r="E17" s="660"/>
      <c r="F17" s="870"/>
      <c r="G17" s="871"/>
      <c r="H17" s="83" t="s">
        <v>280</v>
      </c>
      <c r="I17" s="874"/>
      <c r="J17" s="874"/>
      <c r="K17" s="874"/>
    </row>
    <row r="18" spans="1:11" s="18" customFormat="1" ht="21" customHeight="1" x14ac:dyDescent="0.2">
      <c r="A18" s="872"/>
      <c r="B18" s="186" t="s">
        <v>265</v>
      </c>
      <c r="C18" s="873" t="s">
        <v>272</v>
      </c>
      <c r="D18" s="873"/>
      <c r="E18" s="103" t="s">
        <v>273</v>
      </c>
      <c r="F18" s="186">
        <v>6.77</v>
      </c>
      <c r="G18" s="28">
        <v>1</v>
      </c>
      <c r="H18" s="136">
        <f>'Конвертация цен'!H180</f>
        <v>4050</v>
      </c>
      <c r="I18" s="29">
        <f>H18-H18*Оглавление!$K$20</f>
        <v>4050</v>
      </c>
      <c r="J18" s="29"/>
      <c r="K18" s="29">
        <f t="shared" ref="K18:K24" si="0">J18*I18</f>
        <v>0</v>
      </c>
    </row>
    <row r="19" spans="1:11" s="18" customFormat="1" ht="21" customHeight="1" x14ac:dyDescent="0.2">
      <c r="A19" s="872"/>
      <c r="B19" s="103" t="s">
        <v>266</v>
      </c>
      <c r="C19" s="873"/>
      <c r="D19" s="873"/>
      <c r="E19" s="103" t="s">
        <v>274</v>
      </c>
      <c r="F19" s="103">
        <v>7.45</v>
      </c>
      <c r="G19" s="28">
        <v>1</v>
      </c>
      <c r="H19" s="136">
        <f>'Конвертация цен'!H181</f>
        <v>4378</v>
      </c>
      <c r="I19" s="29">
        <f>H19-H19*Оглавление!$K$20</f>
        <v>4378</v>
      </c>
      <c r="J19" s="29"/>
      <c r="K19" s="29">
        <f t="shared" si="0"/>
        <v>0</v>
      </c>
    </row>
    <row r="20" spans="1:11" s="18" customFormat="1" ht="21" customHeight="1" x14ac:dyDescent="0.2">
      <c r="A20" s="872"/>
      <c r="B20" s="103" t="s">
        <v>267</v>
      </c>
      <c r="C20" s="873"/>
      <c r="D20" s="873"/>
      <c r="E20" s="103" t="s">
        <v>275</v>
      </c>
      <c r="F20" s="103">
        <v>8.15</v>
      </c>
      <c r="G20" s="28">
        <v>1</v>
      </c>
      <c r="H20" s="136">
        <f>'Конвертация цен'!H182</f>
        <v>5003</v>
      </c>
      <c r="I20" s="29">
        <f>H20-H20*Оглавление!$K$20</f>
        <v>5003</v>
      </c>
      <c r="J20" s="29"/>
      <c r="K20" s="29">
        <f t="shared" si="0"/>
        <v>0</v>
      </c>
    </row>
    <row r="21" spans="1:11" s="18" customFormat="1" ht="21" customHeight="1" x14ac:dyDescent="0.2">
      <c r="A21" s="872"/>
      <c r="B21" s="103" t="s">
        <v>268</v>
      </c>
      <c r="C21" s="873"/>
      <c r="D21" s="873"/>
      <c r="E21" s="103" t="s">
        <v>276</v>
      </c>
      <c r="F21" s="103">
        <v>10.49</v>
      </c>
      <c r="G21" s="28">
        <v>1</v>
      </c>
      <c r="H21" s="136">
        <f>'Конвертация цен'!H183</f>
        <v>5896</v>
      </c>
      <c r="I21" s="29">
        <f>H21-H21*Оглавление!$K$20</f>
        <v>5896</v>
      </c>
      <c r="J21" s="29"/>
      <c r="K21" s="29">
        <f t="shared" si="0"/>
        <v>0</v>
      </c>
    </row>
    <row r="22" spans="1:11" s="18" customFormat="1" ht="21" customHeight="1" x14ac:dyDescent="0.2">
      <c r="A22" s="872"/>
      <c r="B22" s="103" t="s">
        <v>269</v>
      </c>
      <c r="C22" s="873"/>
      <c r="D22" s="873"/>
      <c r="E22" s="103" t="s">
        <v>277</v>
      </c>
      <c r="F22" s="103">
        <v>10.91</v>
      </c>
      <c r="G22" s="28">
        <v>1</v>
      </c>
      <c r="H22" s="136">
        <f>'Конвертация цен'!H184</f>
        <v>6890</v>
      </c>
      <c r="I22" s="29">
        <f>H22-H22*Оглавление!$K$20</f>
        <v>6890</v>
      </c>
      <c r="J22" s="29"/>
      <c r="K22" s="29">
        <f t="shared" si="0"/>
        <v>0</v>
      </c>
    </row>
    <row r="23" spans="1:11" s="18" customFormat="1" ht="21" customHeight="1" x14ac:dyDescent="0.2">
      <c r="A23" s="872"/>
      <c r="B23" s="103" t="s">
        <v>270</v>
      </c>
      <c r="C23" s="873"/>
      <c r="D23" s="873"/>
      <c r="E23" s="103" t="s">
        <v>278</v>
      </c>
      <c r="F23" s="103">
        <v>11.33</v>
      </c>
      <c r="G23" s="28">
        <v>1</v>
      </c>
      <c r="H23" s="136">
        <f>'Конвертация цен'!H185</f>
        <v>7994</v>
      </c>
      <c r="I23" s="29">
        <f>H23-H23*Оглавление!$K$20</f>
        <v>7994</v>
      </c>
      <c r="J23" s="29"/>
      <c r="K23" s="29">
        <f t="shared" si="0"/>
        <v>0</v>
      </c>
    </row>
    <row r="24" spans="1:11" s="18" customFormat="1" ht="21" customHeight="1" x14ac:dyDescent="0.2">
      <c r="A24" s="872"/>
      <c r="B24" s="103" t="s">
        <v>271</v>
      </c>
      <c r="C24" s="873"/>
      <c r="D24" s="873"/>
      <c r="E24" s="103" t="s">
        <v>279</v>
      </c>
      <c r="F24" s="103">
        <v>11.75</v>
      </c>
      <c r="G24" s="28">
        <v>1</v>
      </c>
      <c r="H24" s="136">
        <f>'Конвертация цен'!H186</f>
        <v>8939</v>
      </c>
      <c r="I24" s="29">
        <f>H24-H24*Оглавление!$K$20</f>
        <v>8939</v>
      </c>
      <c r="J24" s="29"/>
      <c r="K24" s="29">
        <f t="shared" si="0"/>
        <v>0</v>
      </c>
    </row>
    <row r="25" spans="1:11" s="18" customFormat="1" ht="12" x14ac:dyDescent="0.2">
      <c r="A25" s="23"/>
      <c r="B25" s="19"/>
      <c r="C25" s="16"/>
      <c r="D25" s="16"/>
      <c r="E25" s="21"/>
      <c r="F25" s="16"/>
      <c r="G25" s="22"/>
      <c r="H25" s="17"/>
      <c r="I25" s="16"/>
      <c r="J25" s="16"/>
      <c r="K25" s="16"/>
    </row>
    <row r="26" spans="1:11" s="18" customFormat="1" ht="12" x14ac:dyDescent="0.2">
      <c r="A26" s="114" t="s">
        <v>355</v>
      </c>
      <c r="B26" s="66"/>
      <c r="C26" s="16"/>
      <c r="D26" s="16"/>
      <c r="E26" s="21"/>
      <c r="F26" s="16"/>
      <c r="G26" s="22"/>
      <c r="H26" s="17"/>
      <c r="I26" s="16"/>
      <c r="J26" s="16"/>
      <c r="K26" s="16"/>
    </row>
    <row r="27" spans="1:11" s="18" customFormat="1" ht="12" x14ac:dyDescent="0.2">
      <c r="A27" s="55" t="s">
        <v>255</v>
      </c>
      <c r="B27" s="19"/>
      <c r="C27" s="16"/>
      <c r="D27" s="16"/>
      <c r="E27" s="21"/>
      <c r="F27" s="16"/>
      <c r="G27" s="22"/>
      <c r="H27" s="17"/>
      <c r="I27" s="16"/>
      <c r="J27" s="16"/>
      <c r="K27" s="16"/>
    </row>
    <row r="28" spans="1:11" s="18" customFormat="1" ht="12" x14ac:dyDescent="0.2">
      <c r="A28" s="55" t="s">
        <v>256</v>
      </c>
      <c r="B28" s="19"/>
      <c r="C28" s="16"/>
      <c r="D28" s="16"/>
      <c r="E28" s="21"/>
      <c r="F28" s="16"/>
      <c r="G28" s="22"/>
      <c r="H28" s="17"/>
      <c r="I28" s="16"/>
      <c r="J28" s="16"/>
      <c r="K28" s="16"/>
    </row>
    <row r="29" spans="1:11" s="18" customFormat="1" ht="12" x14ac:dyDescent="0.2">
      <c r="A29" s="55" t="s">
        <v>257</v>
      </c>
      <c r="B29" s="19"/>
      <c r="C29" s="16"/>
      <c r="D29" s="16"/>
      <c r="E29" s="21"/>
      <c r="F29" s="16"/>
      <c r="G29" s="22"/>
      <c r="H29" s="17"/>
      <c r="I29" s="16"/>
      <c r="J29" s="16"/>
      <c r="K29" s="16"/>
    </row>
    <row r="30" spans="1:11" s="18" customFormat="1" ht="12" x14ac:dyDescent="0.2">
      <c r="A30" s="55" t="s">
        <v>285</v>
      </c>
      <c r="B30" s="19"/>
      <c r="C30" s="16"/>
      <c r="D30" s="16"/>
      <c r="E30" s="21"/>
      <c r="F30" s="16"/>
      <c r="G30" s="22"/>
      <c r="H30" s="17"/>
      <c r="I30" s="16"/>
      <c r="J30" s="16"/>
      <c r="K30" s="16"/>
    </row>
    <row r="31" spans="1:11" s="18" customFormat="1" ht="12" x14ac:dyDescent="0.2">
      <c r="A31" s="55" t="s">
        <v>260</v>
      </c>
      <c r="B31" s="19"/>
      <c r="C31" s="16"/>
      <c r="D31" s="16"/>
      <c r="E31" s="21"/>
      <c r="F31" s="16"/>
      <c r="G31" s="22"/>
      <c r="H31" s="17"/>
      <c r="I31" s="16"/>
      <c r="J31" s="16"/>
      <c r="K31" s="16"/>
    </row>
    <row r="32" spans="1:11" s="18" customFormat="1" ht="12" x14ac:dyDescent="0.2">
      <c r="A32" s="55" t="s">
        <v>261</v>
      </c>
      <c r="B32" s="19"/>
      <c r="C32" s="16"/>
      <c r="D32" s="16"/>
      <c r="E32" s="21"/>
      <c r="F32" s="16"/>
      <c r="G32" s="22"/>
      <c r="H32" s="17"/>
      <c r="I32" s="16"/>
      <c r="J32" s="16"/>
      <c r="K32" s="16"/>
    </row>
    <row r="33" spans="1:12" s="18" customFormat="1" ht="12" x14ac:dyDescent="0.2">
      <c r="A33" s="55" t="s">
        <v>262</v>
      </c>
      <c r="B33" s="19"/>
      <c r="C33" s="16"/>
      <c r="D33" s="16"/>
      <c r="E33" s="21"/>
      <c r="F33" s="16"/>
      <c r="G33" s="22"/>
      <c r="H33" s="17"/>
      <c r="I33" s="16"/>
      <c r="J33" s="16"/>
      <c r="K33" s="16"/>
    </row>
    <row r="34" spans="1:12" s="18" customFormat="1" ht="12" x14ac:dyDescent="0.2">
      <c r="A34" s="55" t="s">
        <v>263</v>
      </c>
      <c r="B34" s="19"/>
      <c r="C34" s="16"/>
      <c r="D34" s="16"/>
      <c r="E34" s="21"/>
      <c r="F34" s="16"/>
      <c r="G34" s="22"/>
      <c r="H34" s="17"/>
      <c r="I34" s="16"/>
      <c r="J34" s="16"/>
      <c r="K34" s="16"/>
    </row>
    <row r="35" spans="1:12" s="18" customFormat="1" ht="12" x14ac:dyDescent="0.2">
      <c r="A35" s="19" t="s">
        <v>284</v>
      </c>
      <c r="B35" s="19"/>
      <c r="C35" s="16"/>
      <c r="D35" s="16"/>
      <c r="E35" s="21"/>
      <c r="F35" s="16"/>
      <c r="G35" s="22"/>
      <c r="H35" s="17"/>
      <c r="I35" s="16"/>
      <c r="J35" s="16"/>
      <c r="K35" s="16"/>
    </row>
    <row r="36" spans="1:12" s="18" customFormat="1" ht="12" x14ac:dyDescent="0.2">
      <c r="B36" s="19"/>
      <c r="C36" s="16"/>
      <c r="D36" s="16"/>
      <c r="E36" s="21"/>
      <c r="F36" s="16"/>
      <c r="G36" s="22"/>
      <c r="H36" s="17"/>
      <c r="I36" s="16"/>
      <c r="J36" s="16"/>
      <c r="K36" s="16"/>
    </row>
    <row r="37" spans="1:12" s="26" customFormat="1" ht="25.5" customHeight="1" x14ac:dyDescent="0.25">
      <c r="A37" s="660" t="s">
        <v>5</v>
      </c>
      <c r="B37" s="660" t="s">
        <v>6</v>
      </c>
      <c r="C37" s="660" t="s">
        <v>7</v>
      </c>
      <c r="D37" s="660"/>
      <c r="E37" s="660" t="s">
        <v>264</v>
      </c>
      <c r="F37" s="870" t="s">
        <v>259</v>
      </c>
      <c r="G37" s="871" t="s">
        <v>10</v>
      </c>
      <c r="H37" s="83" t="s">
        <v>12</v>
      </c>
      <c r="I37" s="874" t="s">
        <v>281</v>
      </c>
      <c r="J37" s="874" t="s">
        <v>13</v>
      </c>
      <c r="K37" s="874" t="s">
        <v>282</v>
      </c>
      <c r="L37" s="25"/>
    </row>
    <row r="38" spans="1:12" x14ac:dyDescent="0.25">
      <c r="A38" s="660"/>
      <c r="B38" s="660"/>
      <c r="C38" s="660"/>
      <c r="D38" s="660"/>
      <c r="E38" s="660"/>
      <c r="F38" s="870"/>
      <c r="G38" s="871"/>
      <c r="H38" s="83" t="s">
        <v>280</v>
      </c>
      <c r="I38" s="874"/>
      <c r="J38" s="874"/>
      <c r="K38" s="874"/>
    </row>
    <row r="39" spans="1:12" s="18" customFormat="1" ht="21" customHeight="1" x14ac:dyDescent="0.2">
      <c r="A39" s="872"/>
      <c r="B39" s="103" t="s">
        <v>286</v>
      </c>
      <c r="C39" s="873" t="s">
        <v>302</v>
      </c>
      <c r="D39" s="873"/>
      <c r="E39" s="103" t="s">
        <v>304</v>
      </c>
      <c r="F39" s="103">
        <v>5.2</v>
      </c>
      <c r="G39" s="28">
        <v>1</v>
      </c>
      <c r="H39" s="136">
        <f>'Конвертация цен'!H187</f>
        <v>3624</v>
      </c>
      <c r="I39" s="29">
        <f>H39-H39*Оглавление!$K$20</f>
        <v>3624</v>
      </c>
      <c r="J39" s="29"/>
      <c r="K39" s="29">
        <f>J39*I39</f>
        <v>0</v>
      </c>
    </row>
    <row r="40" spans="1:12" s="18" customFormat="1" ht="21" customHeight="1" x14ac:dyDescent="0.2">
      <c r="A40" s="872"/>
      <c r="B40" s="103" t="s">
        <v>287</v>
      </c>
      <c r="C40" s="873"/>
      <c r="D40" s="873"/>
      <c r="E40" s="103" t="s">
        <v>305</v>
      </c>
      <c r="F40" s="103">
        <v>6.55</v>
      </c>
      <c r="G40" s="28">
        <v>1</v>
      </c>
      <c r="H40" s="136">
        <f>'Конвертация цен'!H188</f>
        <v>3952</v>
      </c>
      <c r="I40" s="29">
        <f>H40-H40*Оглавление!$K$20</f>
        <v>3952</v>
      </c>
      <c r="J40" s="29"/>
      <c r="K40" s="29">
        <f t="shared" ref="K40:K52" si="1">J40*I40</f>
        <v>0</v>
      </c>
    </row>
    <row r="41" spans="1:12" s="18" customFormat="1" ht="21" customHeight="1" x14ac:dyDescent="0.2">
      <c r="A41" s="872"/>
      <c r="B41" s="103" t="s">
        <v>288</v>
      </c>
      <c r="C41" s="873"/>
      <c r="D41" s="873"/>
      <c r="E41" s="103" t="s">
        <v>306</v>
      </c>
      <c r="F41" s="103">
        <v>6.65</v>
      </c>
      <c r="G41" s="28">
        <v>1</v>
      </c>
      <c r="H41" s="136">
        <f>'Конвертация цен'!H189</f>
        <v>4445</v>
      </c>
      <c r="I41" s="29">
        <f>H41-H41*Оглавление!$K$20</f>
        <v>4445</v>
      </c>
      <c r="J41" s="29"/>
      <c r="K41" s="29">
        <f t="shared" si="1"/>
        <v>0</v>
      </c>
    </row>
    <row r="42" spans="1:12" s="18" customFormat="1" ht="21" customHeight="1" x14ac:dyDescent="0.2">
      <c r="A42" s="872"/>
      <c r="B42" s="103" t="s">
        <v>289</v>
      </c>
      <c r="C42" s="873"/>
      <c r="D42" s="873"/>
      <c r="E42" s="103" t="s">
        <v>307</v>
      </c>
      <c r="F42" s="103">
        <v>7.3</v>
      </c>
      <c r="G42" s="28">
        <v>1</v>
      </c>
      <c r="H42" s="136">
        <f>'Конвертация цен'!H190</f>
        <v>5257</v>
      </c>
      <c r="I42" s="29">
        <f>H42-H42*Оглавление!$K$20</f>
        <v>5257</v>
      </c>
      <c r="J42" s="29"/>
      <c r="K42" s="29">
        <f t="shared" si="1"/>
        <v>0</v>
      </c>
    </row>
    <row r="43" spans="1:12" s="18" customFormat="1" ht="21" customHeight="1" x14ac:dyDescent="0.2">
      <c r="A43" s="872"/>
      <c r="B43" s="103" t="s">
        <v>290</v>
      </c>
      <c r="C43" s="873"/>
      <c r="D43" s="873"/>
      <c r="E43" s="103" t="s">
        <v>308</v>
      </c>
      <c r="F43" s="103">
        <v>8.25</v>
      </c>
      <c r="G43" s="28">
        <v>1</v>
      </c>
      <c r="H43" s="136">
        <f>'Конвертация цен'!H191</f>
        <v>6090</v>
      </c>
      <c r="I43" s="29">
        <f>H43-H43*Оглавление!$K$20</f>
        <v>6090</v>
      </c>
      <c r="J43" s="29"/>
      <c r="K43" s="29">
        <f t="shared" si="1"/>
        <v>0</v>
      </c>
    </row>
    <row r="44" spans="1:12" s="18" customFormat="1" ht="21" customHeight="1" x14ac:dyDescent="0.2">
      <c r="A44" s="872"/>
      <c r="B44" s="103" t="s">
        <v>291</v>
      </c>
      <c r="C44" s="873"/>
      <c r="D44" s="873"/>
      <c r="E44" s="103" t="s">
        <v>309</v>
      </c>
      <c r="F44" s="103">
        <v>9.0399999999999991</v>
      </c>
      <c r="G44" s="28">
        <v>1</v>
      </c>
      <c r="H44" s="136">
        <f>'Конвертация цен'!H192</f>
        <v>6812</v>
      </c>
      <c r="I44" s="29">
        <f>H44-H44*Оглавление!$K$20</f>
        <v>6812</v>
      </c>
      <c r="J44" s="29"/>
      <c r="K44" s="29">
        <f t="shared" si="1"/>
        <v>0</v>
      </c>
    </row>
    <row r="45" spans="1:12" s="18" customFormat="1" ht="21" customHeight="1" x14ac:dyDescent="0.2">
      <c r="A45" s="872"/>
      <c r="B45" s="103" t="s">
        <v>292</v>
      </c>
      <c r="C45" s="873" t="s">
        <v>178</v>
      </c>
      <c r="D45" s="873"/>
      <c r="E45" s="103" t="s">
        <v>310</v>
      </c>
      <c r="F45" s="103">
        <v>9.7100000000000009</v>
      </c>
      <c r="G45" s="28">
        <v>1</v>
      </c>
      <c r="H45" s="136">
        <f>'Конвертация цен'!H193</f>
        <v>8352</v>
      </c>
      <c r="I45" s="29">
        <f>H45-H45*Оглавление!$K$20</f>
        <v>8352</v>
      </c>
      <c r="J45" s="29"/>
      <c r="K45" s="29">
        <f t="shared" si="1"/>
        <v>0</v>
      </c>
    </row>
    <row r="46" spans="1:12" s="18" customFormat="1" ht="21" customHeight="1" x14ac:dyDescent="0.2">
      <c r="A46" s="872"/>
      <c r="B46" s="103" t="s">
        <v>295</v>
      </c>
      <c r="C46" s="873" t="s">
        <v>303</v>
      </c>
      <c r="D46" s="873"/>
      <c r="E46" s="103" t="s">
        <v>304</v>
      </c>
      <c r="F46" s="103">
        <v>5.5</v>
      </c>
      <c r="G46" s="28">
        <v>1</v>
      </c>
      <c r="H46" s="136">
        <f>'Конвертация цен'!H194</f>
        <v>3761</v>
      </c>
      <c r="I46" s="29">
        <f>H46-H46*Оглавление!$K$20</f>
        <v>3761</v>
      </c>
      <c r="J46" s="29"/>
      <c r="K46" s="29">
        <f t="shared" si="1"/>
        <v>0</v>
      </c>
    </row>
    <row r="47" spans="1:12" s="18" customFormat="1" ht="21" customHeight="1" x14ac:dyDescent="0.2">
      <c r="A47" s="872"/>
      <c r="B47" s="103" t="s">
        <v>296</v>
      </c>
      <c r="C47" s="873"/>
      <c r="D47" s="873"/>
      <c r="E47" s="103" t="s">
        <v>305</v>
      </c>
      <c r="F47" s="103">
        <v>6.37</v>
      </c>
      <c r="G47" s="28">
        <v>1</v>
      </c>
      <c r="H47" s="136">
        <f>'Конвертация цен'!H195</f>
        <v>4036</v>
      </c>
      <c r="I47" s="29">
        <f>H47-H47*Оглавление!$K$20</f>
        <v>4036</v>
      </c>
      <c r="J47" s="29"/>
      <c r="K47" s="29">
        <f t="shared" si="1"/>
        <v>0</v>
      </c>
    </row>
    <row r="48" spans="1:12" s="18" customFormat="1" ht="21" customHeight="1" x14ac:dyDescent="0.2">
      <c r="A48" s="872"/>
      <c r="B48" s="103" t="s">
        <v>297</v>
      </c>
      <c r="C48" s="873"/>
      <c r="D48" s="873"/>
      <c r="E48" s="103" t="s">
        <v>306</v>
      </c>
      <c r="F48" s="103">
        <v>7.01</v>
      </c>
      <c r="G48" s="28">
        <v>1</v>
      </c>
      <c r="H48" s="136">
        <f>'Конвертация цен'!H196</f>
        <v>4627</v>
      </c>
      <c r="I48" s="29">
        <f>H48-H48*Оглавление!$K$20</f>
        <v>4627</v>
      </c>
      <c r="J48" s="29"/>
      <c r="K48" s="29">
        <f t="shared" si="1"/>
        <v>0</v>
      </c>
    </row>
    <row r="49" spans="1:11" s="18" customFormat="1" ht="21" customHeight="1" x14ac:dyDescent="0.2">
      <c r="A49" s="872"/>
      <c r="B49" s="103" t="s">
        <v>298</v>
      </c>
      <c r="C49" s="873"/>
      <c r="D49" s="873"/>
      <c r="E49" s="103" t="s">
        <v>307</v>
      </c>
      <c r="F49" s="103">
        <v>7.91</v>
      </c>
      <c r="G49" s="28">
        <v>1</v>
      </c>
      <c r="H49" s="136">
        <f>'Конвертация цен'!H197</f>
        <v>5473</v>
      </c>
      <c r="I49" s="29">
        <f>H49-H49*Оглавление!$K$20</f>
        <v>5473</v>
      </c>
      <c r="J49" s="29"/>
      <c r="K49" s="29">
        <f t="shared" si="1"/>
        <v>0</v>
      </c>
    </row>
    <row r="50" spans="1:11" s="18" customFormat="1" ht="21" customHeight="1" x14ac:dyDescent="0.2">
      <c r="A50" s="872"/>
      <c r="B50" s="103" t="s">
        <v>299</v>
      </c>
      <c r="C50" s="873"/>
      <c r="D50" s="873"/>
      <c r="E50" s="103" t="s">
        <v>308</v>
      </c>
      <c r="F50" s="103">
        <v>9.01</v>
      </c>
      <c r="G50" s="28">
        <v>1</v>
      </c>
      <c r="H50" s="136">
        <f>'Конвертация цен'!H198</f>
        <v>6340</v>
      </c>
      <c r="I50" s="29">
        <f>H50-H50*Оглавление!$K$20</f>
        <v>6340</v>
      </c>
      <c r="J50" s="29"/>
      <c r="K50" s="29">
        <f t="shared" si="1"/>
        <v>0</v>
      </c>
    </row>
    <row r="51" spans="1:11" s="18" customFormat="1" ht="21" customHeight="1" x14ac:dyDescent="0.2">
      <c r="A51" s="872"/>
      <c r="B51" s="103" t="s">
        <v>300</v>
      </c>
      <c r="C51" s="873"/>
      <c r="D51" s="873"/>
      <c r="E51" s="103" t="s">
        <v>309</v>
      </c>
      <c r="F51" s="103">
        <v>10.26</v>
      </c>
      <c r="G51" s="28">
        <v>1</v>
      </c>
      <c r="H51" s="136">
        <f>'Конвертация цен'!H199</f>
        <v>7143</v>
      </c>
      <c r="I51" s="29">
        <f>H51-H51*Оглавление!$K$20</f>
        <v>7143</v>
      </c>
      <c r="J51" s="29"/>
      <c r="K51" s="29">
        <f t="shared" si="1"/>
        <v>0</v>
      </c>
    </row>
    <row r="52" spans="1:11" s="18" customFormat="1" ht="21" customHeight="1" x14ac:dyDescent="0.2">
      <c r="A52" s="872"/>
      <c r="B52" s="103" t="s">
        <v>301</v>
      </c>
      <c r="C52" s="873" t="s">
        <v>178</v>
      </c>
      <c r="D52" s="873"/>
      <c r="E52" s="103" t="s">
        <v>310</v>
      </c>
      <c r="F52" s="103">
        <v>10.81</v>
      </c>
      <c r="G52" s="28">
        <v>1</v>
      </c>
      <c r="H52" s="136">
        <f>'Конвертация цен'!H200</f>
        <v>8655</v>
      </c>
      <c r="I52" s="29">
        <f>H52-H52*Оглавление!$K$20</f>
        <v>8655</v>
      </c>
      <c r="J52" s="29"/>
      <c r="K52" s="29">
        <f t="shared" si="1"/>
        <v>0</v>
      </c>
    </row>
    <row r="53" spans="1:11" x14ac:dyDescent="0.25">
      <c r="A53" s="76"/>
      <c r="B53" s="85"/>
      <c r="C53" s="86"/>
      <c r="D53" s="86"/>
      <c r="E53" s="33"/>
      <c r="F53" s="32"/>
      <c r="G53" s="33"/>
      <c r="H53" s="87"/>
      <c r="I53" s="75"/>
      <c r="J53" s="69"/>
      <c r="K53" s="69"/>
    </row>
    <row r="54" spans="1:11" x14ac:dyDescent="0.25">
      <c r="A54" s="76"/>
      <c r="B54" s="85"/>
      <c r="C54" s="86"/>
      <c r="D54" s="86"/>
      <c r="E54" s="33"/>
      <c r="F54" s="32"/>
      <c r="G54" s="33"/>
      <c r="H54" s="87"/>
      <c r="I54" s="75"/>
      <c r="J54" s="69"/>
      <c r="K54" s="69"/>
    </row>
  </sheetData>
  <protectedRanges>
    <protectedRange sqref="K16:K17 K37:K52" name="区域1_4_2_2_2"/>
    <protectedRange password="CE2A" sqref="K16:K17 K37:K52" name="区域1_1_5_2_2_2"/>
    <protectedRange sqref="E17 E38:E52" name="区域1_2_2_1_2"/>
    <protectedRange password="CE2A" sqref="E17 E38:E52" name="区域1_1_2_2_1_2"/>
    <protectedRange sqref="F17 F38:F52" name="区域1_3_2_1_2"/>
    <protectedRange password="CE2A" sqref="F17 F38:F52" name="区域1_1_4_2_1_2"/>
    <protectedRange sqref="H16:H17 J16:J17 J37:J52 H37:H52" name="区域1_4_2_1_1_2"/>
    <protectedRange password="CE2A" sqref="H16:H17 J16:J17 J37:J52 H37:H52" name="区域1_1_5_2_1_1_2"/>
    <protectedRange sqref="C16 B16:B17 C17:D17 C37 C38:D45 B37:B45 B46:D52" name="区域1_7_2_1_2"/>
    <protectedRange password="CE2A" sqref="C16 B16:B17 C17:D17 C37 C38:D45 B37:B45 B46:D52" name="区域1_1_6_2_1_2"/>
    <protectedRange sqref="I53:I54 I18:I36" name="区域1_69_2_4"/>
    <protectedRange password="CE2A" sqref="I53:I54 I18:I36" name="区域1_1_17_2_4"/>
    <protectedRange sqref="J18:K36 J53:K54" name="区域1_69_2_4_1"/>
    <protectedRange password="CE2A" sqref="J18:K36 J53:K54" name="区域1_1_17_2_4_1"/>
  </protectedRanges>
  <mergeCells count="27">
    <mergeCell ref="I6:K6"/>
    <mergeCell ref="A4:H4"/>
    <mergeCell ref="C18:D24"/>
    <mergeCell ref="A18:A24"/>
    <mergeCell ref="A39:A45"/>
    <mergeCell ref="C39:D45"/>
    <mergeCell ref="J37:J38"/>
    <mergeCell ref="K37:K38"/>
    <mergeCell ref="I16:I17"/>
    <mergeCell ref="J16:J17"/>
    <mergeCell ref="K16:K17"/>
    <mergeCell ref="J15:K15"/>
    <mergeCell ref="A16:A17"/>
    <mergeCell ref="B16:B17"/>
    <mergeCell ref="C16:D17"/>
    <mergeCell ref="E16:E17"/>
    <mergeCell ref="I37:I38"/>
    <mergeCell ref="A37:A38"/>
    <mergeCell ref="B37:B38"/>
    <mergeCell ref="C37:D38"/>
    <mergeCell ref="E37:E38"/>
    <mergeCell ref="F37:F38"/>
    <mergeCell ref="F16:F17"/>
    <mergeCell ref="G16:G17"/>
    <mergeCell ref="A46:A52"/>
    <mergeCell ref="C46:D52"/>
    <mergeCell ref="G37:G38"/>
  </mergeCells>
  <hyperlinks>
    <hyperlink ref="I6:J6" location="Оглавление!A1" display="Оглавление!A1" xr:uid="{924796C7-160B-45E7-AFB5-7C215E270002}"/>
  </hyperlinks>
  <pageMargins left="0.31496062992125984" right="0.31496062992125984" top="0.55118110236220474" bottom="0.55118110236220474" header="0.31496062992125984" footer="0.31496062992125984"/>
  <pageSetup paperSize="9" scale="61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41E6D-CD2D-44F8-924A-3B3CE8DCCD1F}">
  <sheetPr codeName="Лист8">
    <pageSetUpPr fitToPage="1"/>
  </sheetPr>
  <dimension ref="A1:AK217"/>
  <sheetViews>
    <sheetView view="pageBreakPreview" zoomScaleNormal="100" zoomScaleSheetLayoutView="100" workbookViewId="0">
      <selection activeCell="K194" sqref="K194"/>
    </sheetView>
  </sheetViews>
  <sheetFormatPr defaultColWidth="9.140625" defaultRowHeight="15" x14ac:dyDescent="0.25"/>
  <cols>
    <col min="1" max="1" width="16.7109375" style="8" customWidth="1"/>
    <col min="2" max="2" width="17" style="8" customWidth="1"/>
    <col min="3" max="3" width="22.42578125" style="8" customWidth="1"/>
    <col min="4" max="4" width="28" style="37" customWidth="1"/>
    <col min="5" max="6" width="12.140625" style="8" customWidth="1"/>
    <col min="7" max="7" width="12.28515625" style="18" customWidth="1"/>
    <col min="8" max="8" width="8.140625" style="18" customWidth="1"/>
    <col min="9" max="9" width="12.42578125" style="25" customWidth="1"/>
    <col min="10" max="10" width="9.85546875" style="36" bestFit="1" customWidth="1"/>
    <col min="11" max="11" width="18.5703125" style="8" bestFit="1" customWidth="1"/>
    <col min="12" max="13" width="11.85546875" style="8" bestFit="1" customWidth="1"/>
    <col min="14" max="14" width="13.85546875" style="8" customWidth="1"/>
    <col min="15" max="15" width="9.140625" style="8"/>
    <col min="16" max="16" width="11.140625" style="8" bestFit="1" customWidth="1"/>
    <col min="17" max="16384" width="9.140625" style="8"/>
  </cols>
  <sheetData>
    <row r="1" spans="1:14" ht="18.75" x14ac:dyDescent="0.3">
      <c r="A1" s="2"/>
      <c r="B1" s="3"/>
      <c r="C1" s="3"/>
      <c r="D1" s="3"/>
      <c r="E1" s="4"/>
      <c r="F1" s="4"/>
      <c r="G1" s="5"/>
      <c r="H1" s="5"/>
      <c r="I1" s="6"/>
      <c r="J1" s="7"/>
      <c r="K1" s="2"/>
      <c r="L1" s="2"/>
      <c r="M1" s="2"/>
    </row>
    <row r="2" spans="1:14" ht="38.25" customHeight="1" x14ac:dyDescent="0.3">
      <c r="A2" s="2"/>
      <c r="B2" s="3"/>
      <c r="C2" s="9"/>
      <c r="D2" s="9"/>
      <c r="E2" s="9"/>
      <c r="F2" s="10"/>
      <c r="G2" s="11"/>
      <c r="H2" s="11"/>
      <c r="I2" s="12"/>
      <c r="J2" s="7"/>
      <c r="K2" s="2"/>
      <c r="L2" s="2"/>
      <c r="M2" s="2"/>
    </row>
    <row r="3" spans="1:14" ht="18.75" x14ac:dyDescent="0.3">
      <c r="A3" s="2"/>
      <c r="B3" s="4"/>
      <c r="C3" s="4"/>
      <c r="D3" s="4"/>
      <c r="E3" s="4"/>
      <c r="F3" s="4"/>
      <c r="G3" s="13"/>
      <c r="H3" s="13"/>
      <c r="I3" s="12"/>
      <c r="J3" s="7"/>
      <c r="K3" s="2"/>
      <c r="L3" s="2"/>
      <c r="M3" s="2"/>
    </row>
    <row r="4" spans="1:14" ht="36" x14ac:dyDescent="0.55000000000000004">
      <c r="A4" s="612" t="s">
        <v>784</v>
      </c>
      <c r="B4" s="612"/>
      <c r="C4" s="612"/>
      <c r="D4" s="612"/>
      <c r="E4" s="612"/>
      <c r="F4" s="612"/>
      <c r="G4" s="612"/>
      <c r="H4" s="612"/>
      <c r="I4" s="612"/>
      <c r="J4" s="612"/>
      <c r="K4" s="2"/>
      <c r="L4" s="2"/>
      <c r="M4" s="2"/>
    </row>
    <row r="5" spans="1:14" s="18" customFormat="1" ht="12" customHeight="1" x14ac:dyDescent="0.55000000000000004">
      <c r="A5" s="14"/>
      <c r="B5" s="14"/>
      <c r="C5" s="14"/>
      <c r="D5" s="14"/>
      <c r="E5" s="14"/>
      <c r="F5" s="14"/>
      <c r="G5" s="14"/>
      <c r="H5" s="14"/>
      <c r="I5" s="14"/>
      <c r="J5" s="17"/>
      <c r="K5" s="16"/>
      <c r="L5" s="16"/>
      <c r="M5" s="16"/>
    </row>
    <row r="6" spans="1:14" s="18" customFormat="1" ht="12" x14ac:dyDescent="0.2">
      <c r="A6" s="373" t="s">
        <v>998</v>
      </c>
      <c r="B6" s="66"/>
      <c r="C6" s="40"/>
      <c r="D6" s="16"/>
      <c r="E6" s="16"/>
      <c r="F6" s="16"/>
      <c r="G6" s="22"/>
      <c r="H6" s="22"/>
      <c r="I6" s="16"/>
      <c r="J6" s="17"/>
      <c r="K6" s="16"/>
      <c r="L6" s="16"/>
      <c r="M6" s="16"/>
    </row>
    <row r="7" spans="1:14" s="58" customFormat="1" ht="12" customHeight="1" x14ac:dyDescent="0.25">
      <c r="A7" s="55" t="s">
        <v>954</v>
      </c>
      <c r="B7" s="55"/>
      <c r="C7" s="55"/>
      <c r="D7" s="55"/>
      <c r="E7" s="55"/>
      <c r="F7" s="55"/>
      <c r="G7" s="55"/>
      <c r="H7" s="55"/>
      <c r="I7" s="56"/>
      <c r="J7" s="411"/>
      <c r="K7" s="57"/>
      <c r="L7" s="57"/>
      <c r="M7" s="57"/>
    </row>
    <row r="8" spans="1:14" s="58" customFormat="1" ht="12" customHeight="1" x14ac:dyDescent="0.25">
      <c r="A8" s="55" t="s">
        <v>955</v>
      </c>
      <c r="B8" s="55"/>
      <c r="C8" s="55"/>
      <c r="D8" s="55"/>
      <c r="E8" s="55"/>
      <c r="F8" s="55"/>
      <c r="G8" s="55"/>
      <c r="H8" s="55"/>
      <c r="I8" s="56"/>
      <c r="J8" s="411"/>
      <c r="K8" s="59"/>
      <c r="L8" s="59"/>
      <c r="M8" s="59"/>
    </row>
    <row r="9" spans="1:14" s="58" customFormat="1" ht="12" customHeight="1" x14ac:dyDescent="0.25">
      <c r="A9" s="55" t="s">
        <v>1086</v>
      </c>
      <c r="B9" s="55"/>
      <c r="C9" s="55"/>
      <c r="D9" s="55"/>
      <c r="E9" s="55"/>
      <c r="F9" s="55"/>
      <c r="G9" s="55"/>
      <c r="H9" s="55"/>
      <c r="I9" s="56"/>
      <c r="J9" s="411"/>
      <c r="K9" s="57"/>
      <c r="L9" s="57"/>
      <c r="M9" s="57"/>
    </row>
    <row r="10" spans="1:14" s="60" customFormat="1" ht="12" customHeight="1" x14ac:dyDescent="0.25">
      <c r="A10" s="55" t="s">
        <v>956</v>
      </c>
      <c r="B10" s="55"/>
      <c r="C10" s="55"/>
      <c r="D10" s="55"/>
      <c r="E10" s="55"/>
      <c r="F10" s="55"/>
      <c r="G10" s="55"/>
      <c r="H10" s="55"/>
      <c r="I10" s="55"/>
      <c r="J10" s="59"/>
      <c r="K10" s="613" t="s">
        <v>3</v>
      </c>
      <c r="L10" s="613"/>
      <c r="M10" s="613"/>
    </row>
    <row r="11" spans="1:14" s="60" customFormat="1" ht="12" customHeight="1" x14ac:dyDescent="0.25">
      <c r="A11" s="55" t="s">
        <v>957</v>
      </c>
      <c r="B11" s="61"/>
      <c r="C11" s="61"/>
      <c r="D11" s="61"/>
      <c r="E11" s="62"/>
      <c r="F11" s="55"/>
      <c r="G11" s="63"/>
      <c r="H11" s="63"/>
      <c r="I11" s="55"/>
      <c r="J11" s="59"/>
      <c r="K11" s="55"/>
      <c r="L11" s="55"/>
      <c r="M11" s="55"/>
    </row>
    <row r="12" spans="1:14" s="60" customFormat="1" ht="12" customHeight="1" x14ac:dyDescent="0.25">
      <c r="A12" s="55" t="s">
        <v>999</v>
      </c>
      <c r="B12" s="55"/>
      <c r="C12" s="55"/>
      <c r="D12" s="55"/>
      <c r="E12" s="62"/>
      <c r="F12" s="55"/>
      <c r="G12" s="63"/>
      <c r="H12" s="63"/>
      <c r="I12" s="55"/>
      <c r="J12" s="59"/>
      <c r="K12" s="55"/>
      <c r="L12" s="55"/>
      <c r="M12" s="55"/>
    </row>
    <row r="13" spans="1:14" s="60" customFormat="1" ht="12" customHeight="1" x14ac:dyDescent="0.25">
      <c r="A13" s="55" t="s">
        <v>1068</v>
      </c>
      <c r="B13" s="55"/>
      <c r="C13" s="55"/>
      <c r="D13" s="55"/>
      <c r="E13" s="62"/>
      <c r="F13" s="55"/>
      <c r="G13" s="63"/>
      <c r="H13" s="63"/>
      <c r="I13" s="55"/>
      <c r="J13" s="59"/>
      <c r="K13" s="59"/>
      <c r="L13" s="59"/>
      <c r="M13" s="59"/>
    </row>
    <row r="14" spans="1:14" s="18" customFormat="1" ht="12" customHeight="1" x14ac:dyDescent="0.25">
      <c r="A14" s="19"/>
      <c r="C14" s="19"/>
      <c r="D14" s="16"/>
      <c r="E14" s="16"/>
      <c r="F14" s="16"/>
      <c r="G14" s="16"/>
      <c r="H14" s="16"/>
      <c r="I14" s="22"/>
      <c r="J14" s="17"/>
      <c r="K14" s="462" t="s">
        <v>4</v>
      </c>
      <c r="L14" s="875">
        <f ca="1">SUM(M17:M69,M83:M146,M159:M172,M184:M188,M194:M195,M205:M217,M198:M199)</f>
        <v>0</v>
      </c>
      <c r="M14" s="875"/>
    </row>
    <row r="15" spans="1:14" s="26" customFormat="1" ht="25.5" customHeight="1" x14ac:dyDescent="0.25">
      <c r="A15" s="660" t="s">
        <v>5</v>
      </c>
      <c r="B15" s="660" t="s">
        <v>6</v>
      </c>
      <c r="C15" s="660" t="s">
        <v>7</v>
      </c>
      <c r="D15" s="660"/>
      <c r="E15" s="105" t="s">
        <v>958</v>
      </c>
      <c r="F15" s="459" t="s">
        <v>969</v>
      </c>
      <c r="G15" s="459" t="s">
        <v>971</v>
      </c>
      <c r="H15" s="459" t="s">
        <v>1022</v>
      </c>
      <c r="I15" s="460" t="s">
        <v>690</v>
      </c>
      <c r="J15" s="455" t="s">
        <v>12</v>
      </c>
      <c r="K15" s="874" t="s">
        <v>281</v>
      </c>
      <c r="L15" s="874" t="s">
        <v>13</v>
      </c>
      <c r="M15" s="874" t="s">
        <v>282</v>
      </c>
      <c r="N15" s="25"/>
    </row>
    <row r="16" spans="1:14" ht="25.5" x14ac:dyDescent="0.25">
      <c r="A16" s="660"/>
      <c r="B16" s="660"/>
      <c r="C16" s="660"/>
      <c r="D16" s="660"/>
      <c r="E16" s="414" t="s">
        <v>659</v>
      </c>
      <c r="F16" s="459" t="s">
        <v>312</v>
      </c>
      <c r="G16" s="459" t="s">
        <v>312</v>
      </c>
      <c r="H16" s="459" t="s">
        <v>1015</v>
      </c>
      <c r="I16" s="460" t="s">
        <v>691</v>
      </c>
      <c r="J16" s="455" t="s">
        <v>280</v>
      </c>
      <c r="K16" s="874"/>
      <c r="L16" s="874"/>
      <c r="M16" s="874"/>
    </row>
    <row r="17" spans="1:13" s="18" customFormat="1" ht="12.75" x14ac:dyDescent="0.2">
      <c r="A17" s="879"/>
      <c r="B17" s="115" t="s">
        <v>959</v>
      </c>
      <c r="C17" s="662" t="s">
        <v>960</v>
      </c>
      <c r="D17" s="662"/>
      <c r="E17" s="28">
        <v>8</v>
      </c>
      <c r="F17" s="439">
        <v>5</v>
      </c>
      <c r="G17" s="461">
        <v>1.5</v>
      </c>
      <c r="H17" s="103" t="s">
        <v>1023</v>
      </c>
      <c r="I17" s="439">
        <v>1.6</v>
      </c>
      <c r="J17" s="416">
        <f>VLOOKUP(B17,'Конвертация цен'!C:H,6,FALSE)</f>
        <v>2513</v>
      </c>
      <c r="K17" s="29">
        <f>J17-J17*Оглавление!$K$21</f>
        <v>2513</v>
      </c>
      <c r="L17" s="39"/>
      <c r="M17" s="29">
        <f>L17*K17</f>
        <v>0</v>
      </c>
    </row>
    <row r="18" spans="1:13" s="18" customFormat="1" ht="12.75" x14ac:dyDescent="0.2">
      <c r="A18" s="879"/>
      <c r="B18" s="115" t="s">
        <v>1000</v>
      </c>
      <c r="C18" s="662" t="s">
        <v>1002</v>
      </c>
      <c r="D18" s="662"/>
      <c r="E18" s="28">
        <v>8</v>
      </c>
      <c r="F18" s="439">
        <v>16</v>
      </c>
      <c r="G18" s="461">
        <v>4</v>
      </c>
      <c r="H18" s="103" t="s">
        <v>1024</v>
      </c>
      <c r="I18" s="249">
        <v>7</v>
      </c>
      <c r="J18" s="416">
        <f ca="1">VLOOKUP(B18,'Конвертация цен'!C:H,6,FALSE)</f>
        <v>11924.654991149902</v>
      </c>
      <c r="K18" s="29">
        <f ca="1">J18-J18*Оглавление!$K$21</f>
        <v>11924.654991149902</v>
      </c>
      <c r="L18" s="39"/>
      <c r="M18" s="29">
        <f t="shared" ref="M18:M27" ca="1" si="0">L18*K18</f>
        <v>0</v>
      </c>
    </row>
    <row r="19" spans="1:13" s="18" customFormat="1" ht="12.75" x14ac:dyDescent="0.2">
      <c r="A19" s="879"/>
      <c r="B19" s="115" t="s">
        <v>1001</v>
      </c>
      <c r="C19" s="662" t="s">
        <v>1003</v>
      </c>
      <c r="D19" s="662"/>
      <c r="E19" s="28">
        <v>8</v>
      </c>
      <c r="F19" s="439">
        <v>25</v>
      </c>
      <c r="G19" s="461">
        <v>4</v>
      </c>
      <c r="H19" s="103" t="s">
        <v>1024</v>
      </c>
      <c r="I19" s="249">
        <v>11</v>
      </c>
      <c r="J19" s="416">
        <f ca="1">VLOOKUP(B19,'Конвертация цен'!C:H,6,FALSE)</f>
        <v>34772.658065795898</v>
      </c>
      <c r="K19" s="29">
        <f ca="1">J19-J19*Оглавление!$K$21</f>
        <v>34772.658065795898</v>
      </c>
      <c r="L19" s="39"/>
      <c r="M19" s="29">
        <f t="shared" ca="1" si="0"/>
        <v>0</v>
      </c>
    </row>
    <row r="20" spans="1:13" s="18" customFormat="1" ht="12.75" x14ac:dyDescent="0.2">
      <c r="A20" s="879"/>
      <c r="B20" s="115" t="s">
        <v>961</v>
      </c>
      <c r="C20" s="662" t="s">
        <v>962</v>
      </c>
      <c r="D20" s="662"/>
      <c r="E20" s="28">
        <v>12</v>
      </c>
      <c r="F20" s="439">
        <v>5</v>
      </c>
      <c r="G20" s="461">
        <v>1.5</v>
      </c>
      <c r="H20" s="103" t="s">
        <v>1023</v>
      </c>
      <c r="I20" s="453">
        <v>2.0499999999999998</v>
      </c>
      <c r="J20" s="416">
        <f>VLOOKUP(B20,'Конвертация цен'!C:H,6,FALSE)</f>
        <v>2739</v>
      </c>
      <c r="K20" s="29">
        <f>J20-J20*Оглавление!$K$21</f>
        <v>2739</v>
      </c>
      <c r="L20" s="39"/>
      <c r="M20" s="29">
        <f t="shared" si="0"/>
        <v>0</v>
      </c>
    </row>
    <row r="21" spans="1:13" s="18" customFormat="1" ht="12.75" x14ac:dyDescent="0.2">
      <c r="A21" s="879"/>
      <c r="B21" s="115" t="s">
        <v>1016</v>
      </c>
      <c r="C21" s="662" t="s">
        <v>1019</v>
      </c>
      <c r="D21" s="662"/>
      <c r="E21" s="28">
        <v>12</v>
      </c>
      <c r="F21" s="439">
        <v>25</v>
      </c>
      <c r="G21" s="461">
        <v>4</v>
      </c>
      <c r="H21" s="103" t="s">
        <v>1024</v>
      </c>
      <c r="I21" s="249">
        <v>12</v>
      </c>
      <c r="J21" s="416">
        <f ca="1">VLOOKUP(B21,'Конвертация цен'!C:H,6,FALSE)</f>
        <v>34772.658065795898</v>
      </c>
      <c r="K21" s="29">
        <f ca="1">J21-J21*Оглавление!$K$21</f>
        <v>34772.658065795898</v>
      </c>
      <c r="L21" s="39"/>
      <c r="M21" s="29">
        <f t="shared" ca="1" si="0"/>
        <v>0</v>
      </c>
    </row>
    <row r="22" spans="1:13" s="18" customFormat="1" ht="12.75" x14ac:dyDescent="0.2">
      <c r="A22" s="879"/>
      <c r="B22" s="115" t="s">
        <v>963</v>
      </c>
      <c r="C22" s="662" t="s">
        <v>964</v>
      </c>
      <c r="D22" s="662"/>
      <c r="E22" s="28">
        <v>18</v>
      </c>
      <c r="F22" s="439">
        <v>5</v>
      </c>
      <c r="G22" s="461">
        <v>1.5</v>
      </c>
      <c r="H22" s="103" t="s">
        <v>1023</v>
      </c>
      <c r="I22" s="439">
        <v>2.8</v>
      </c>
      <c r="J22" s="416">
        <f>VLOOKUP(B22,'Конвертация цен'!C:H,6,FALSE)</f>
        <v>2995</v>
      </c>
      <c r="K22" s="29">
        <f>J22-J22*Оглавление!$K$21</f>
        <v>2995</v>
      </c>
      <c r="L22" s="39"/>
      <c r="M22" s="29">
        <f t="shared" si="0"/>
        <v>0</v>
      </c>
    </row>
    <row r="23" spans="1:13" s="18" customFormat="1" ht="12.75" x14ac:dyDescent="0.2">
      <c r="A23" s="879"/>
      <c r="B23" s="115" t="s">
        <v>1021</v>
      </c>
      <c r="C23" s="662" t="s">
        <v>1020</v>
      </c>
      <c r="D23" s="662"/>
      <c r="E23" s="28">
        <v>18</v>
      </c>
      <c r="F23" s="439">
        <v>25</v>
      </c>
      <c r="G23" s="461">
        <v>4</v>
      </c>
      <c r="H23" s="103" t="s">
        <v>1024</v>
      </c>
      <c r="I23" s="249">
        <v>13</v>
      </c>
      <c r="J23" s="416">
        <f ca="1">VLOOKUP(B23,'Конвертация цен'!C:H,6,FALSE)</f>
        <v>47607.592063903809</v>
      </c>
      <c r="K23" s="29">
        <f ca="1">J23-J23*Оглавление!$K$21</f>
        <v>47607.592063903809</v>
      </c>
      <c r="L23" s="39"/>
      <c r="M23" s="29">
        <f t="shared" ca="1" si="0"/>
        <v>0</v>
      </c>
    </row>
    <row r="24" spans="1:13" s="18" customFormat="1" ht="12.75" x14ac:dyDescent="0.2">
      <c r="A24" s="879"/>
      <c r="B24" s="115" t="s">
        <v>965</v>
      </c>
      <c r="C24" s="662" t="s">
        <v>966</v>
      </c>
      <c r="D24" s="662"/>
      <c r="E24" s="28">
        <v>24</v>
      </c>
      <c r="F24" s="439">
        <v>5</v>
      </c>
      <c r="G24" s="461">
        <v>1.5</v>
      </c>
      <c r="H24" s="103" t="s">
        <v>1023</v>
      </c>
      <c r="I24" s="453">
        <v>4.25</v>
      </c>
      <c r="J24" s="416">
        <f>VLOOKUP(B24,'Конвертация цен'!C:H,6,FALSE)</f>
        <v>3228</v>
      </c>
      <c r="K24" s="29">
        <f>J24-J24*Оглавление!$K$21</f>
        <v>3228</v>
      </c>
      <c r="L24" s="39"/>
      <c r="M24" s="29">
        <f t="shared" si="0"/>
        <v>0</v>
      </c>
    </row>
    <row r="25" spans="1:13" s="18" customFormat="1" ht="12.75" x14ac:dyDescent="0.2">
      <c r="A25" s="879"/>
      <c r="B25" s="115" t="s">
        <v>1007</v>
      </c>
      <c r="C25" s="662" t="s">
        <v>1010</v>
      </c>
      <c r="D25" s="662"/>
      <c r="E25" s="28">
        <v>24</v>
      </c>
      <c r="F25" s="439">
        <v>16</v>
      </c>
      <c r="G25" s="461">
        <v>4</v>
      </c>
      <c r="H25" s="103" t="s">
        <v>1024</v>
      </c>
      <c r="I25" s="249">
        <v>8</v>
      </c>
      <c r="J25" s="416">
        <f ca="1">VLOOKUP(B25,'Конвертация цен'!C:H,6,FALSE)</f>
        <v>16476.050025939941</v>
      </c>
      <c r="K25" s="29">
        <f ca="1">J25-J25*Оглавление!$K$21</f>
        <v>16476.050025939941</v>
      </c>
      <c r="L25" s="39"/>
      <c r="M25" s="29">
        <f t="shared" ca="1" si="0"/>
        <v>0</v>
      </c>
    </row>
    <row r="26" spans="1:13" s="18" customFormat="1" ht="12.75" x14ac:dyDescent="0.2">
      <c r="A26" s="879"/>
      <c r="B26" s="115" t="s">
        <v>1017</v>
      </c>
      <c r="C26" s="662" t="s">
        <v>1018</v>
      </c>
      <c r="D26" s="662"/>
      <c r="E26" s="28">
        <v>24</v>
      </c>
      <c r="F26" s="439">
        <v>25</v>
      </c>
      <c r="G26" s="461">
        <v>4</v>
      </c>
      <c r="H26" s="103" t="s">
        <v>1024</v>
      </c>
      <c r="I26" s="249">
        <v>13</v>
      </c>
      <c r="J26" s="416">
        <f ca="1">VLOOKUP(B26,'Конвертация цен'!C:H,6,FALSE)</f>
        <v>47607.592063903809</v>
      </c>
      <c r="K26" s="29">
        <f ca="1">J26-J26*Оглавление!$K$21</f>
        <v>47607.592063903809</v>
      </c>
      <c r="L26" s="39"/>
      <c r="M26" s="29">
        <f t="shared" ca="1" si="0"/>
        <v>0</v>
      </c>
    </row>
    <row r="27" spans="1:13" s="18" customFormat="1" ht="12.75" x14ac:dyDescent="0.2">
      <c r="A27" s="879"/>
      <c r="B27" s="115" t="s">
        <v>967</v>
      </c>
      <c r="C27" s="662" t="s">
        <v>968</v>
      </c>
      <c r="D27" s="662"/>
      <c r="E27" s="28">
        <v>35</v>
      </c>
      <c r="F27" s="439">
        <v>5</v>
      </c>
      <c r="G27" s="461">
        <v>1.5</v>
      </c>
      <c r="H27" s="103" t="s">
        <v>1023</v>
      </c>
      <c r="I27" s="453">
        <v>5.95</v>
      </c>
      <c r="J27" s="416">
        <f>VLOOKUP(B27,'Конвертация цен'!C:H,6,FALSE)</f>
        <v>5752</v>
      </c>
      <c r="K27" s="29">
        <f>J27-J27*Оглавление!$K$21</f>
        <v>5752</v>
      </c>
      <c r="L27" s="39"/>
      <c r="M27" s="29">
        <f t="shared" si="0"/>
        <v>0</v>
      </c>
    </row>
    <row r="28" spans="1:13" s="18" customFormat="1" ht="12.75" customHeight="1" x14ac:dyDescent="0.2">
      <c r="A28" s="879"/>
      <c r="B28" s="115" t="s">
        <v>972</v>
      </c>
      <c r="C28" s="662" t="s">
        <v>976</v>
      </c>
      <c r="D28" s="662"/>
      <c r="E28" s="28">
        <v>50</v>
      </c>
      <c r="F28" s="439">
        <v>5</v>
      </c>
      <c r="G28" s="461">
        <v>1.5</v>
      </c>
      <c r="H28" s="103" t="s">
        <v>1023</v>
      </c>
      <c r="I28" s="453">
        <v>7.75</v>
      </c>
      <c r="J28" s="416">
        <f>VLOOKUP(B28,'Конвертация цен'!C:H,6,FALSE)</f>
        <v>7082</v>
      </c>
      <c r="K28" s="29">
        <f>J28-J28*Оглавление!$K$21</f>
        <v>7082</v>
      </c>
      <c r="L28" s="39"/>
      <c r="M28" s="29">
        <f t="shared" ref="M28" si="1">L28*K28</f>
        <v>0</v>
      </c>
    </row>
    <row r="29" spans="1:13" s="18" customFormat="1" ht="12.75" customHeight="1" x14ac:dyDescent="0.2">
      <c r="A29" s="879"/>
      <c r="B29" s="115" t="s">
        <v>1005</v>
      </c>
      <c r="C29" s="662" t="s">
        <v>1011</v>
      </c>
      <c r="D29" s="662"/>
      <c r="E29" s="28">
        <v>50</v>
      </c>
      <c r="F29" s="439">
        <v>16</v>
      </c>
      <c r="G29" s="461">
        <v>4</v>
      </c>
      <c r="H29" s="103" t="s">
        <v>1024</v>
      </c>
      <c r="I29" s="249">
        <v>16</v>
      </c>
      <c r="J29" s="416">
        <f ca="1">VLOOKUP(B29,'Конвертация цен'!C:H,6,FALSE)</f>
        <v>33134.155853271484</v>
      </c>
      <c r="K29" s="29">
        <f ca="1">J29-J29*Оглавление!$K$21</f>
        <v>33134.155853271484</v>
      </c>
      <c r="L29" s="39"/>
      <c r="M29" s="29">
        <f t="shared" ref="M29:M38" ca="1" si="2">L29*K29</f>
        <v>0</v>
      </c>
    </row>
    <row r="30" spans="1:13" ht="12.75" customHeight="1" x14ac:dyDescent="0.25">
      <c r="A30" s="879"/>
      <c r="B30" s="115" t="s">
        <v>973</v>
      </c>
      <c r="C30" s="662" t="s">
        <v>977</v>
      </c>
      <c r="D30" s="662"/>
      <c r="E30" s="28">
        <v>80</v>
      </c>
      <c r="F30" s="439">
        <v>5</v>
      </c>
      <c r="G30" s="461">
        <v>1.5</v>
      </c>
      <c r="H30" s="103" t="s">
        <v>1023</v>
      </c>
      <c r="I30" s="453">
        <v>11.15</v>
      </c>
      <c r="J30" s="416">
        <f>VLOOKUP(B30,'Конвертация цен'!C:H,6,FALSE)</f>
        <v>9851</v>
      </c>
      <c r="K30" s="29">
        <f>J30-J30*Оглавление!$K$21</f>
        <v>9851</v>
      </c>
      <c r="L30" s="39"/>
      <c r="M30" s="29">
        <f t="shared" si="2"/>
        <v>0</v>
      </c>
    </row>
    <row r="31" spans="1:13" ht="12.75" customHeight="1" x14ac:dyDescent="0.25">
      <c r="A31" s="879"/>
      <c r="B31" s="115" t="s">
        <v>1006</v>
      </c>
      <c r="C31" s="662" t="s">
        <v>1012</v>
      </c>
      <c r="D31" s="662"/>
      <c r="E31" s="28">
        <v>80</v>
      </c>
      <c r="F31" s="439">
        <v>16</v>
      </c>
      <c r="G31" s="461">
        <v>4</v>
      </c>
      <c r="H31" s="103" t="s">
        <v>1024</v>
      </c>
      <c r="I31" s="249">
        <v>26</v>
      </c>
      <c r="J31" s="416">
        <f ca="1">VLOOKUP(B31,'Конвертация цен'!C:H,6,FALSE)</f>
        <v>51703.847595214844</v>
      </c>
      <c r="K31" s="29">
        <f ca="1">J31-J31*Оглавление!$K$21</f>
        <v>51703.847595214844</v>
      </c>
      <c r="L31" s="39"/>
      <c r="M31" s="29">
        <f t="shared" ca="1" si="2"/>
        <v>0</v>
      </c>
    </row>
    <row r="32" spans="1:13" ht="12.75" customHeight="1" x14ac:dyDescent="0.25">
      <c r="A32" s="879"/>
      <c r="B32" s="115" t="s">
        <v>974</v>
      </c>
      <c r="C32" s="662" t="s">
        <v>978</v>
      </c>
      <c r="D32" s="662"/>
      <c r="E32" s="28">
        <v>100</v>
      </c>
      <c r="F32" s="439">
        <v>5</v>
      </c>
      <c r="G32" s="461">
        <v>1.5</v>
      </c>
      <c r="H32" s="103" t="s">
        <v>1024</v>
      </c>
      <c r="I32" s="453">
        <v>13.25</v>
      </c>
      <c r="J32" s="416">
        <f>VLOOKUP(B32,'Конвертация цен'!C:H,6,FALSE)</f>
        <v>14158</v>
      </c>
      <c r="K32" s="29">
        <f>J32-J32*Оглавление!$K$21</f>
        <v>14158</v>
      </c>
      <c r="L32" s="39"/>
      <c r="M32" s="29">
        <f t="shared" si="2"/>
        <v>0</v>
      </c>
    </row>
    <row r="33" spans="1:13" ht="12.75" customHeight="1" x14ac:dyDescent="0.25">
      <c r="A33" s="879"/>
      <c r="B33" s="115" t="s">
        <v>1008</v>
      </c>
      <c r="C33" s="662" t="s">
        <v>1013</v>
      </c>
      <c r="D33" s="662"/>
      <c r="E33" s="28">
        <v>100</v>
      </c>
      <c r="F33" s="439">
        <v>16</v>
      </c>
      <c r="G33" s="461">
        <v>4</v>
      </c>
      <c r="H33" s="103" t="s">
        <v>1024</v>
      </c>
      <c r="I33" s="249">
        <v>47</v>
      </c>
      <c r="J33" s="416">
        <f ca="1">VLOOKUP(B33,'Конвертация цен'!C:H,6,FALSE)</f>
        <v>55527.019424438477</v>
      </c>
      <c r="K33" s="29">
        <f ca="1">J33-J33*Оглавление!$K$21</f>
        <v>55527.019424438477</v>
      </c>
      <c r="L33" s="39"/>
      <c r="M33" s="29">
        <f t="shared" ca="1" si="2"/>
        <v>0</v>
      </c>
    </row>
    <row r="34" spans="1:13" ht="12.75" customHeight="1" x14ac:dyDescent="0.25">
      <c r="A34" s="879"/>
      <c r="B34" s="115" t="s">
        <v>1025</v>
      </c>
      <c r="C34" s="662" t="s">
        <v>1026</v>
      </c>
      <c r="D34" s="662"/>
      <c r="E34" s="28">
        <v>100</v>
      </c>
      <c r="F34" s="439">
        <v>25</v>
      </c>
      <c r="G34" s="461">
        <v>4</v>
      </c>
      <c r="H34" s="103" t="s">
        <v>1024</v>
      </c>
      <c r="I34" s="249">
        <v>51</v>
      </c>
      <c r="J34" s="416">
        <f ca="1">VLOOKUP(B34,'Конвертация цен'!C:H,6,FALSE)</f>
        <v>128440.3678817749</v>
      </c>
      <c r="K34" s="29">
        <f ca="1">J34-J34*Оглавление!$K$21</f>
        <v>128440.3678817749</v>
      </c>
      <c r="L34" s="39"/>
      <c r="M34" s="29">
        <f t="shared" ca="1" si="2"/>
        <v>0</v>
      </c>
    </row>
    <row r="35" spans="1:13" ht="12.75" customHeight="1" x14ac:dyDescent="0.25">
      <c r="A35" s="879"/>
      <c r="B35" s="115" t="s">
        <v>975</v>
      </c>
      <c r="C35" s="662" t="s">
        <v>979</v>
      </c>
      <c r="D35" s="662"/>
      <c r="E35" s="28">
        <v>150</v>
      </c>
      <c r="F35" s="439">
        <v>5</v>
      </c>
      <c r="G35" s="461">
        <v>1.5</v>
      </c>
      <c r="H35" s="103" t="s">
        <v>1024</v>
      </c>
      <c r="I35" s="439">
        <v>17.2</v>
      </c>
      <c r="J35" s="416">
        <f>VLOOKUP(B35,'Конвертация цен'!C:H,6,FALSE)</f>
        <v>21449</v>
      </c>
      <c r="K35" s="29">
        <f>J35-J35*Оглавление!$K$21</f>
        <v>21449</v>
      </c>
      <c r="L35" s="39"/>
      <c r="M35" s="29">
        <f t="shared" si="2"/>
        <v>0</v>
      </c>
    </row>
    <row r="36" spans="1:13" ht="12.75" customHeight="1" x14ac:dyDescent="0.25">
      <c r="A36" s="879"/>
      <c r="B36" s="115" t="s">
        <v>1009</v>
      </c>
      <c r="C36" s="662" t="s">
        <v>1014</v>
      </c>
      <c r="D36" s="662"/>
      <c r="E36" s="28">
        <v>150</v>
      </c>
      <c r="F36" s="439">
        <v>16</v>
      </c>
      <c r="G36" s="461">
        <v>4</v>
      </c>
      <c r="H36" s="103" t="s">
        <v>1024</v>
      </c>
      <c r="I36" s="249">
        <v>47</v>
      </c>
      <c r="J36" s="416">
        <f ca="1">VLOOKUP(B36,'Конвертация цен'!C:H,6,FALSE)</f>
        <v>63446.446784973145</v>
      </c>
      <c r="K36" s="29">
        <f ca="1">J36-J36*Оглавление!$K$21</f>
        <v>63446.446784973145</v>
      </c>
      <c r="L36" s="39"/>
      <c r="M36" s="29">
        <f t="shared" ca="1" si="2"/>
        <v>0</v>
      </c>
    </row>
    <row r="37" spans="1:13" ht="12.75" customHeight="1" x14ac:dyDescent="0.25">
      <c r="A37" s="879"/>
      <c r="B37" s="115" t="s">
        <v>1027</v>
      </c>
      <c r="C37" s="662" t="s">
        <v>1028</v>
      </c>
      <c r="D37" s="662"/>
      <c r="E37" s="28">
        <v>150</v>
      </c>
      <c r="F37" s="439">
        <v>25</v>
      </c>
      <c r="G37" s="461">
        <v>4</v>
      </c>
      <c r="H37" s="103" t="s">
        <v>1024</v>
      </c>
      <c r="I37" s="249">
        <v>45</v>
      </c>
      <c r="J37" s="416">
        <f ca="1">VLOOKUP(B37,'Конвертация цен'!C:H,6,FALSE)</f>
        <v>205723.05557250977</v>
      </c>
      <c r="K37" s="29">
        <f ca="1">J37-J37*Оглавление!$K$21</f>
        <v>205723.05557250977</v>
      </c>
      <c r="L37" s="39"/>
      <c r="M37" s="29">
        <f t="shared" ca="1" si="2"/>
        <v>0</v>
      </c>
    </row>
    <row r="38" spans="1:13" ht="12.75" customHeight="1" x14ac:dyDescent="0.25">
      <c r="A38" s="879"/>
      <c r="B38" s="115" t="s">
        <v>980</v>
      </c>
      <c r="C38" s="662" t="s">
        <v>981</v>
      </c>
      <c r="D38" s="662"/>
      <c r="E38" s="28">
        <v>200</v>
      </c>
      <c r="F38" s="439">
        <v>10</v>
      </c>
      <c r="G38" s="103">
        <v>1.5</v>
      </c>
      <c r="H38" s="103" t="s">
        <v>1035</v>
      </c>
      <c r="I38" s="439">
        <v>32.4</v>
      </c>
      <c r="J38" s="416">
        <f>VLOOKUP(B38,'Конвертация цен'!C:H,6,FALSE)</f>
        <v>36785</v>
      </c>
      <c r="K38" s="29">
        <f>J38-J38*Оглавление!$K$21</f>
        <v>36785</v>
      </c>
      <c r="L38" s="39"/>
      <c r="M38" s="29">
        <f t="shared" si="2"/>
        <v>0</v>
      </c>
    </row>
    <row r="39" spans="1:13" ht="12.75" customHeight="1" x14ac:dyDescent="0.25">
      <c r="A39" s="879"/>
      <c r="B39" s="115" t="s">
        <v>1029</v>
      </c>
      <c r="C39" s="662" t="s">
        <v>1030</v>
      </c>
      <c r="D39" s="662"/>
      <c r="E39" s="28">
        <v>200</v>
      </c>
      <c r="F39" s="439">
        <v>16</v>
      </c>
      <c r="G39" s="461">
        <v>4</v>
      </c>
      <c r="H39" s="103" t="s">
        <v>1035</v>
      </c>
      <c r="I39" s="249">
        <v>50</v>
      </c>
      <c r="J39" s="416">
        <f ca="1">VLOOKUP(B39,'Конвертация цен'!C:H,6,FALSE)</f>
        <v>118518.32670593262</v>
      </c>
      <c r="K39" s="29">
        <f ca="1">J39-J39*Оглавление!$K$21</f>
        <v>118518.32670593262</v>
      </c>
      <c r="L39" s="39"/>
      <c r="M39" s="29">
        <f t="shared" ref="M39:M50" ca="1" si="3">L39*K39</f>
        <v>0</v>
      </c>
    </row>
    <row r="40" spans="1:13" ht="12.75" customHeight="1" x14ac:dyDescent="0.25">
      <c r="A40" s="879"/>
      <c r="B40" s="115" t="s">
        <v>1069</v>
      </c>
      <c r="C40" s="662" t="s">
        <v>1070</v>
      </c>
      <c r="D40" s="662"/>
      <c r="E40" s="28">
        <v>200</v>
      </c>
      <c r="F40" s="439">
        <v>25</v>
      </c>
      <c r="G40" s="461">
        <v>4</v>
      </c>
      <c r="H40" s="103" t="s">
        <v>1035</v>
      </c>
      <c r="I40" s="249">
        <v>100</v>
      </c>
      <c r="J40" s="416">
        <f ca="1">VLOOKUP(B40,'Конвертация цен'!C:H,6,FALSE)</f>
        <v>267531.0001449585</v>
      </c>
      <c r="K40" s="29">
        <f ca="1">J40-J40*Оглавление!$K$21</f>
        <v>267531.0001449585</v>
      </c>
      <c r="L40" s="39"/>
      <c r="M40" s="29">
        <f t="shared" ca="1" si="3"/>
        <v>0</v>
      </c>
    </row>
    <row r="41" spans="1:13" ht="12.75" customHeight="1" x14ac:dyDescent="0.25">
      <c r="A41" s="879"/>
      <c r="B41" s="115" t="s">
        <v>982</v>
      </c>
      <c r="C41" s="662" t="s">
        <v>983</v>
      </c>
      <c r="D41" s="662"/>
      <c r="E41" s="28">
        <v>300</v>
      </c>
      <c r="F41" s="439">
        <v>10</v>
      </c>
      <c r="G41" s="103">
        <v>1.5</v>
      </c>
      <c r="H41" s="103" t="s">
        <v>1035</v>
      </c>
      <c r="I41" s="439">
        <v>40.299999999999997</v>
      </c>
      <c r="J41" s="416">
        <f>VLOOKUP(B41,'Конвертация цен'!C:H,6,FALSE)</f>
        <v>38272.395833333336</v>
      </c>
      <c r="K41" s="29">
        <f>J41-J41*Оглавление!$K$21</f>
        <v>38272.395833333336</v>
      </c>
      <c r="L41" s="39"/>
      <c r="M41" s="29">
        <f t="shared" si="3"/>
        <v>0</v>
      </c>
    </row>
    <row r="42" spans="1:13" ht="12.75" customHeight="1" x14ac:dyDescent="0.25">
      <c r="A42" s="879"/>
      <c r="B42" s="115" t="s">
        <v>1031</v>
      </c>
      <c r="C42" s="662" t="s">
        <v>1032</v>
      </c>
      <c r="D42" s="662"/>
      <c r="E42" s="28">
        <v>300</v>
      </c>
      <c r="F42" s="439">
        <v>16</v>
      </c>
      <c r="G42" s="461">
        <v>4</v>
      </c>
      <c r="H42" s="103" t="s">
        <v>1035</v>
      </c>
      <c r="I42" s="249">
        <v>60</v>
      </c>
      <c r="J42" s="416">
        <f ca="1">VLOOKUP(B42,'Конвертация цен'!C:H,6,FALSE)</f>
        <v>139909.8833694458</v>
      </c>
      <c r="K42" s="29">
        <f ca="1">J42-J42*Оглавление!$K$21</f>
        <v>139909.8833694458</v>
      </c>
      <c r="L42" s="39"/>
      <c r="M42" s="29">
        <f t="shared" ca="1" si="3"/>
        <v>0</v>
      </c>
    </row>
    <row r="43" spans="1:13" ht="12.75" customHeight="1" x14ac:dyDescent="0.25">
      <c r="A43" s="879"/>
      <c r="B43" s="115" t="s">
        <v>1071</v>
      </c>
      <c r="C43" s="662" t="s">
        <v>1072</v>
      </c>
      <c r="D43" s="662"/>
      <c r="E43" s="28">
        <v>300</v>
      </c>
      <c r="F43" s="439">
        <v>25</v>
      </c>
      <c r="G43" s="461">
        <v>4</v>
      </c>
      <c r="H43" s="103" t="s">
        <v>1035</v>
      </c>
      <c r="I43" s="249">
        <v>110</v>
      </c>
      <c r="J43" s="416">
        <f ca="1">VLOOKUP(B43,'Конвертация цен'!C:H,6,FALSE)</f>
        <v>341172.57180786133</v>
      </c>
      <c r="K43" s="29">
        <f ca="1">J43-J43*Оглавление!$K$21</f>
        <v>341172.57180786133</v>
      </c>
      <c r="L43" s="39"/>
      <c r="M43" s="29">
        <f t="shared" ca="1" si="3"/>
        <v>0</v>
      </c>
    </row>
    <row r="44" spans="1:13" ht="12.75" customHeight="1" x14ac:dyDescent="0.25">
      <c r="A44" s="879"/>
      <c r="B44" s="115" t="s">
        <v>984</v>
      </c>
      <c r="C44" s="662" t="s">
        <v>985</v>
      </c>
      <c r="D44" s="662"/>
      <c r="E44" s="28">
        <v>500</v>
      </c>
      <c r="F44" s="439">
        <v>10</v>
      </c>
      <c r="G44" s="103">
        <v>1.5</v>
      </c>
      <c r="H44" s="103" t="s">
        <v>1035</v>
      </c>
      <c r="I44" s="439">
        <v>55.5</v>
      </c>
      <c r="J44" s="416">
        <f>VLOOKUP(B44,'Конвертация цен'!C:H,6,FALSE)</f>
        <v>73400</v>
      </c>
      <c r="K44" s="29">
        <f>J44-J44*Оглавление!$K$21</f>
        <v>73400</v>
      </c>
      <c r="L44" s="39"/>
      <c r="M44" s="29">
        <f t="shared" si="3"/>
        <v>0</v>
      </c>
    </row>
    <row r="45" spans="1:13" ht="12.75" customHeight="1" x14ac:dyDescent="0.25">
      <c r="A45" s="879"/>
      <c r="B45" s="115" t="s">
        <v>1033</v>
      </c>
      <c r="C45" s="662" t="s">
        <v>1034</v>
      </c>
      <c r="D45" s="662"/>
      <c r="E45" s="28">
        <v>500</v>
      </c>
      <c r="F45" s="439">
        <v>16</v>
      </c>
      <c r="G45" s="461">
        <v>4</v>
      </c>
      <c r="H45" s="103" t="s">
        <v>1035</v>
      </c>
      <c r="I45" s="249">
        <v>91</v>
      </c>
      <c r="J45" s="416">
        <f ca="1">VLOOKUP(B45,'Конвертация цен'!C:H,6,FALSE)</f>
        <v>191249.61936187744</v>
      </c>
      <c r="K45" s="29">
        <f ca="1">J45-J45*Оглавление!$K$21</f>
        <v>191249.61936187744</v>
      </c>
      <c r="L45" s="39"/>
      <c r="M45" s="29">
        <f t="shared" ca="1" si="3"/>
        <v>0</v>
      </c>
    </row>
    <row r="46" spans="1:13" ht="12.75" customHeight="1" x14ac:dyDescent="0.25">
      <c r="A46" s="879"/>
      <c r="B46" s="115" t="s">
        <v>1073</v>
      </c>
      <c r="C46" s="662" t="s">
        <v>1074</v>
      </c>
      <c r="D46" s="662"/>
      <c r="E46" s="28">
        <v>500</v>
      </c>
      <c r="F46" s="439">
        <v>25</v>
      </c>
      <c r="G46" s="461">
        <v>4</v>
      </c>
      <c r="H46" s="103" t="s">
        <v>1035</v>
      </c>
      <c r="I46" s="249">
        <v>141</v>
      </c>
      <c r="J46" s="416">
        <f ca="1">VLOOKUP(B46,'Конвертация цен'!C:H,6,FALSE)</f>
        <v>463149.95874023438</v>
      </c>
      <c r="K46" s="29">
        <f ca="1">J46-J46*Оглавление!$K$21</f>
        <v>463149.95874023438</v>
      </c>
      <c r="L46" s="39"/>
      <c r="M46" s="29">
        <f t="shared" ca="1" si="3"/>
        <v>0</v>
      </c>
    </row>
    <row r="47" spans="1:13" ht="12.6" customHeight="1" x14ac:dyDescent="0.25">
      <c r="A47" s="880"/>
      <c r="B47" s="115" t="s">
        <v>986</v>
      </c>
      <c r="C47" s="662" t="s">
        <v>992</v>
      </c>
      <c r="D47" s="662"/>
      <c r="E47" s="28">
        <v>750</v>
      </c>
      <c r="F47" s="439">
        <v>10</v>
      </c>
      <c r="G47" s="461">
        <v>4</v>
      </c>
      <c r="H47" s="103" t="s">
        <v>1035</v>
      </c>
      <c r="I47" s="249">
        <v>130</v>
      </c>
      <c r="J47" s="416">
        <f>VLOOKUP(B47,'Конвертация цен'!C:H,6,FALSE)</f>
        <v>151772.25</v>
      </c>
      <c r="K47" s="29">
        <f>J47-J47*Оглавление!$K$21</f>
        <v>151772.25</v>
      </c>
      <c r="L47" s="39"/>
      <c r="M47" s="29">
        <f t="shared" si="3"/>
        <v>0</v>
      </c>
    </row>
    <row r="48" spans="1:13" ht="12.6" customHeight="1" x14ac:dyDescent="0.25">
      <c r="A48" s="880"/>
      <c r="B48" s="115" t="s">
        <v>1036</v>
      </c>
      <c r="C48" s="662" t="s">
        <v>1037</v>
      </c>
      <c r="D48" s="662"/>
      <c r="E48" s="28">
        <v>750</v>
      </c>
      <c r="F48" s="439">
        <v>16</v>
      </c>
      <c r="G48" s="461">
        <v>4</v>
      </c>
      <c r="H48" s="103" t="s">
        <v>1038</v>
      </c>
      <c r="I48" s="249">
        <v>211</v>
      </c>
      <c r="J48" s="416">
        <f ca="1">VLOOKUP(B48,'Конвертация цен'!C:H,6,FALSE)</f>
        <v>392512.30780029297</v>
      </c>
      <c r="K48" s="29">
        <f ca="1">J48-J48*Оглавление!$K$21</f>
        <v>392512.30780029297</v>
      </c>
      <c r="L48" s="39"/>
      <c r="M48" s="29">
        <f t="shared" ca="1" si="3"/>
        <v>0</v>
      </c>
    </row>
    <row r="49" spans="1:37" ht="12.6" customHeight="1" x14ac:dyDescent="0.25">
      <c r="A49" s="880"/>
      <c r="B49" s="115" t="s">
        <v>987</v>
      </c>
      <c r="C49" s="662" t="s">
        <v>993</v>
      </c>
      <c r="D49" s="662"/>
      <c r="E49" s="28">
        <v>1000</v>
      </c>
      <c r="F49" s="439">
        <v>10</v>
      </c>
      <c r="G49" s="461">
        <v>4</v>
      </c>
      <c r="H49" s="103" t="s">
        <v>1038</v>
      </c>
      <c r="I49" s="249">
        <v>165</v>
      </c>
      <c r="J49" s="416">
        <f>VLOOKUP(B49,'Конвертация цен'!C:H,6,FALSE)</f>
        <v>212000</v>
      </c>
      <c r="K49" s="29">
        <f>J49-J49*Оглавление!$K$21</f>
        <v>212000</v>
      </c>
      <c r="L49" s="39"/>
      <c r="M49" s="29">
        <f t="shared" si="3"/>
        <v>0</v>
      </c>
    </row>
    <row r="50" spans="1:37" ht="12.6" customHeight="1" x14ac:dyDescent="0.25">
      <c r="A50" s="880"/>
      <c r="B50" s="115" t="s">
        <v>1040</v>
      </c>
      <c r="C50" s="662" t="s">
        <v>1041</v>
      </c>
      <c r="D50" s="662"/>
      <c r="E50" s="28">
        <v>1000</v>
      </c>
      <c r="F50" s="439">
        <v>16</v>
      </c>
      <c r="G50" s="461">
        <v>4</v>
      </c>
      <c r="H50" s="103" t="s">
        <v>1038</v>
      </c>
      <c r="I50" s="249">
        <v>245</v>
      </c>
      <c r="J50" s="416">
        <f ca="1">VLOOKUP(B50,'Конвертация цен'!C:H,6,FALSE)</f>
        <v>493917.38917541504</v>
      </c>
      <c r="K50" s="29">
        <f ca="1">J50-J50*Оглавление!$K$21</f>
        <v>493917.38917541504</v>
      </c>
      <c r="L50" s="39"/>
      <c r="M50" s="29">
        <f t="shared" ca="1" si="3"/>
        <v>0</v>
      </c>
    </row>
    <row r="51" spans="1:37" ht="12.6" customHeight="1" x14ac:dyDescent="0.25">
      <c r="A51" s="880"/>
      <c r="B51" s="115" t="s">
        <v>1075</v>
      </c>
      <c r="C51" s="662" t="s">
        <v>1076</v>
      </c>
      <c r="D51" s="662"/>
      <c r="E51" s="28">
        <v>1000</v>
      </c>
      <c r="F51" s="439">
        <v>25</v>
      </c>
      <c r="G51" s="461">
        <v>4</v>
      </c>
      <c r="H51" s="103" t="s">
        <v>1038</v>
      </c>
      <c r="I51" s="249">
        <v>295</v>
      </c>
      <c r="J51" s="416">
        <f ca="1">VLOOKUP(B51,'Конвертация цен'!C:H,6,FALSE)</f>
        <v>809693.17668914795</v>
      </c>
      <c r="K51" s="29">
        <f ca="1">J51-J51*Оглавление!$K$21</f>
        <v>809693.17668914795</v>
      </c>
      <c r="L51" s="39"/>
      <c r="M51" s="29">
        <f t="shared" ref="M51:M69" ca="1" si="4">L51*K51</f>
        <v>0</v>
      </c>
    </row>
    <row r="52" spans="1:37" ht="12.6" customHeight="1" x14ac:dyDescent="0.25">
      <c r="A52" s="880"/>
      <c r="B52" s="115" t="s">
        <v>988</v>
      </c>
      <c r="C52" s="662" t="s">
        <v>994</v>
      </c>
      <c r="D52" s="662"/>
      <c r="E52" s="28">
        <v>1500</v>
      </c>
      <c r="F52" s="439">
        <v>10</v>
      </c>
      <c r="G52" s="461">
        <v>4</v>
      </c>
      <c r="H52" s="103" t="s">
        <v>1038</v>
      </c>
      <c r="I52" s="249">
        <v>240</v>
      </c>
      <c r="J52" s="416">
        <f>VLOOKUP(B52,'Конвертация цен'!C:H,6,FALSE)</f>
        <v>713694</v>
      </c>
      <c r="K52" s="29">
        <f>J52-J52*Оглавление!$K$21</f>
        <v>713694</v>
      </c>
      <c r="L52" s="39"/>
      <c r="M52" s="29">
        <f t="shared" si="4"/>
        <v>0</v>
      </c>
    </row>
    <row r="53" spans="1:37" ht="12.6" customHeight="1" x14ac:dyDescent="0.25">
      <c r="A53" s="880"/>
      <c r="B53" s="115" t="s">
        <v>1042</v>
      </c>
      <c r="C53" s="662" t="s">
        <v>1043</v>
      </c>
      <c r="D53" s="662"/>
      <c r="E53" s="28">
        <v>1500</v>
      </c>
      <c r="F53" s="439">
        <v>16</v>
      </c>
      <c r="G53" s="461">
        <v>4</v>
      </c>
      <c r="H53" s="103" t="s">
        <v>1038</v>
      </c>
      <c r="I53" s="249">
        <v>371</v>
      </c>
      <c r="J53" s="416">
        <f ca="1">VLOOKUP(B53,'Конвертация цен'!C:H,6,FALSE)</f>
        <v>675700.1068649292</v>
      </c>
      <c r="K53" s="29">
        <f ca="1">J53-J53*Оглавление!$K$21</f>
        <v>675700.1068649292</v>
      </c>
      <c r="L53" s="39"/>
      <c r="M53" s="29">
        <f t="shared" ca="1" si="4"/>
        <v>0</v>
      </c>
    </row>
    <row r="54" spans="1:37" ht="12.6" customHeight="1" x14ac:dyDescent="0.25">
      <c r="A54" s="880"/>
      <c r="B54" s="115" t="s">
        <v>1077</v>
      </c>
      <c r="C54" s="662" t="s">
        <v>1078</v>
      </c>
      <c r="D54" s="662"/>
      <c r="E54" s="28">
        <v>1500</v>
      </c>
      <c r="F54" s="439">
        <v>25</v>
      </c>
      <c r="G54" s="461">
        <v>4</v>
      </c>
      <c r="H54" s="103" t="s">
        <v>1038</v>
      </c>
      <c r="I54" s="249">
        <v>421</v>
      </c>
      <c r="J54" s="416">
        <f ca="1">VLOOKUP(B54,'Конвертация цен'!C:H,6,FALSE)</f>
        <v>1036989.8447265625</v>
      </c>
      <c r="K54" s="29">
        <f ca="1">J54-J54*Оглавление!$K$21</f>
        <v>1036989.8447265625</v>
      </c>
      <c r="L54" s="39"/>
      <c r="M54" s="29">
        <f t="shared" ca="1" si="4"/>
        <v>0</v>
      </c>
    </row>
    <row r="55" spans="1:37" ht="12.6" customHeight="1" x14ac:dyDescent="0.25">
      <c r="A55" s="880"/>
      <c r="B55" s="115" t="s">
        <v>989</v>
      </c>
      <c r="C55" s="662" t="s">
        <v>995</v>
      </c>
      <c r="D55" s="662"/>
      <c r="E55" s="28">
        <v>2000</v>
      </c>
      <c r="F55" s="439">
        <v>10</v>
      </c>
      <c r="G55" s="461">
        <v>4</v>
      </c>
      <c r="H55" s="103" t="s">
        <v>1038</v>
      </c>
      <c r="I55" s="249">
        <v>375</v>
      </c>
      <c r="J55" s="416">
        <f>VLOOKUP(B55,'Конвертация цен'!C:H,6,FALSE)</f>
        <v>922612</v>
      </c>
      <c r="K55" s="29">
        <f>J55-J55*Оглавление!$K$21</f>
        <v>922612</v>
      </c>
      <c r="L55" s="39"/>
      <c r="M55" s="29">
        <f t="shared" si="4"/>
        <v>0</v>
      </c>
    </row>
    <row r="56" spans="1:37" ht="12.6" customHeight="1" x14ac:dyDescent="0.25">
      <c r="A56" s="880"/>
      <c r="B56" s="115" t="s">
        <v>1044</v>
      </c>
      <c r="C56" s="662" t="s">
        <v>1045</v>
      </c>
      <c r="D56" s="662"/>
      <c r="E56" s="28">
        <v>2000</v>
      </c>
      <c r="F56" s="439">
        <v>16</v>
      </c>
      <c r="G56" s="461">
        <v>4</v>
      </c>
      <c r="H56" s="103" t="s">
        <v>1038</v>
      </c>
      <c r="I56" s="249">
        <v>498</v>
      </c>
      <c r="J56" s="416">
        <f ca="1">VLOOKUP(B56,'Конвертация цен'!C:H,6,FALSE)</f>
        <v>1053921.0342559814</v>
      </c>
      <c r="K56" s="29">
        <f ca="1">J56-J56*Оглавление!$K$21</f>
        <v>1053921.0342559814</v>
      </c>
      <c r="L56" s="39"/>
      <c r="M56" s="29">
        <f t="shared" ca="1" si="4"/>
        <v>0</v>
      </c>
    </row>
    <row r="57" spans="1:37" ht="12.6" customHeight="1" x14ac:dyDescent="0.25">
      <c r="A57" s="880"/>
      <c r="B57" s="115" t="s">
        <v>1079</v>
      </c>
      <c r="C57" s="662" t="s">
        <v>1080</v>
      </c>
      <c r="D57" s="662"/>
      <c r="E57" s="28">
        <v>2000</v>
      </c>
      <c r="F57" s="439">
        <v>25</v>
      </c>
      <c r="G57" s="461">
        <v>4</v>
      </c>
      <c r="H57" s="103" t="s">
        <v>1038</v>
      </c>
      <c r="I57" s="249">
        <v>548</v>
      </c>
      <c r="J57" s="416">
        <f ca="1">VLOOKUP(B57,'Конвертация цен'!C:H,6,FALSE)</f>
        <v>1627487.8365402222</v>
      </c>
      <c r="K57" s="29">
        <f ca="1">J57-J57*Оглавление!$K$21</f>
        <v>1627487.8365402222</v>
      </c>
      <c r="L57" s="39"/>
      <c r="M57" s="29">
        <f t="shared" ca="1" si="4"/>
        <v>0</v>
      </c>
    </row>
    <row r="58" spans="1:37" ht="12.6" customHeight="1" x14ac:dyDescent="0.25">
      <c r="A58" s="880"/>
      <c r="B58" s="115" t="s">
        <v>990</v>
      </c>
      <c r="C58" s="662" t="s">
        <v>996</v>
      </c>
      <c r="D58" s="662"/>
      <c r="E58" s="28">
        <v>2500</v>
      </c>
      <c r="F58" s="439">
        <v>10</v>
      </c>
      <c r="G58" s="461">
        <v>4</v>
      </c>
      <c r="H58" s="103" t="s">
        <v>1038</v>
      </c>
      <c r="I58" s="249">
        <v>307</v>
      </c>
      <c r="J58" s="416">
        <f>VLOOKUP(B58,'Конвертация цен'!C:H,6,FALSE)</f>
        <v>908059</v>
      </c>
      <c r="K58" s="29">
        <f>J58-J58*Оглавление!$K$21</f>
        <v>908059</v>
      </c>
      <c r="L58" s="39"/>
      <c r="M58" s="29">
        <f t="shared" si="4"/>
        <v>0</v>
      </c>
    </row>
    <row r="59" spans="1:37" ht="12.6" customHeight="1" x14ac:dyDescent="0.25">
      <c r="A59" s="880"/>
      <c r="B59" s="115" t="s">
        <v>991</v>
      </c>
      <c r="C59" s="662" t="s">
        <v>997</v>
      </c>
      <c r="D59" s="662"/>
      <c r="E59" s="28">
        <v>3000</v>
      </c>
      <c r="F59" s="439">
        <v>10</v>
      </c>
      <c r="G59" s="461">
        <v>4</v>
      </c>
      <c r="H59" s="103" t="s">
        <v>1039</v>
      </c>
      <c r="I59" s="249">
        <v>550</v>
      </c>
      <c r="J59" s="416">
        <f>VLOOKUP(B59,'Конвертация цен'!C:H,6,FALSE)</f>
        <v>1105646</v>
      </c>
      <c r="K59" s="29">
        <f>J59-J59*Оглавление!$K$21</f>
        <v>1105646</v>
      </c>
      <c r="L59" s="39"/>
      <c r="M59" s="29">
        <f t="shared" si="4"/>
        <v>0</v>
      </c>
    </row>
    <row r="60" spans="1:37" ht="12.6" customHeight="1" x14ac:dyDescent="0.25">
      <c r="A60" s="880"/>
      <c r="B60" s="115" t="s">
        <v>1046</v>
      </c>
      <c r="C60" s="662" t="s">
        <v>1047</v>
      </c>
      <c r="D60" s="662"/>
      <c r="E60" s="28">
        <v>3000</v>
      </c>
      <c r="F60" s="439">
        <v>16</v>
      </c>
      <c r="G60" s="461">
        <v>4</v>
      </c>
      <c r="H60" s="103" t="s">
        <v>1039</v>
      </c>
      <c r="I60" s="249">
        <v>750</v>
      </c>
      <c r="J60" s="416">
        <f ca="1">VLOOKUP(B60,'Конвертация цен'!C:H,6,FALSE)</f>
        <v>1420581.418258667</v>
      </c>
      <c r="K60" s="29">
        <f ca="1">J60-J60*Оглавление!$K$21</f>
        <v>1420581.418258667</v>
      </c>
      <c r="L60" s="39"/>
      <c r="M60" s="29">
        <f t="shared" ca="1" si="4"/>
        <v>0</v>
      </c>
      <c r="N60" s="369"/>
      <c r="O60" s="369"/>
      <c r="P60" s="369"/>
      <c r="Q60" s="369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0"/>
      <c r="AE60" s="370"/>
      <c r="AF60" s="370"/>
      <c r="AG60" s="370"/>
      <c r="AH60" s="370"/>
      <c r="AI60" s="371"/>
      <c r="AJ60" s="371"/>
      <c r="AK60" s="371"/>
    </row>
    <row r="61" spans="1:37" ht="12.6" customHeight="1" x14ac:dyDescent="0.25">
      <c r="A61" s="880"/>
      <c r="B61" s="115" t="s">
        <v>1081</v>
      </c>
      <c r="C61" s="662" t="s">
        <v>1082</v>
      </c>
      <c r="D61" s="662"/>
      <c r="E61" s="28">
        <v>3000</v>
      </c>
      <c r="F61" s="439">
        <v>25</v>
      </c>
      <c r="G61" s="461">
        <v>4</v>
      </c>
      <c r="H61" s="103" t="s">
        <v>1039</v>
      </c>
      <c r="I61" s="249">
        <v>800</v>
      </c>
      <c r="J61" s="416">
        <f ca="1">VLOOKUP(B61,'Конвертация цен'!C:H,6,FALSE)</f>
        <v>2148258.4564208984</v>
      </c>
      <c r="K61" s="29">
        <f ca="1">J61-J61*Оглавление!$K$21</f>
        <v>2148258.4564208984</v>
      </c>
      <c r="L61" s="39"/>
      <c r="M61" s="29">
        <f t="shared" ca="1" si="4"/>
        <v>0</v>
      </c>
      <c r="N61" s="369"/>
      <c r="O61" s="369"/>
      <c r="P61" s="369"/>
      <c r="Q61" s="369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0"/>
      <c r="AE61" s="370"/>
      <c r="AF61" s="370"/>
      <c r="AG61" s="370"/>
      <c r="AH61" s="370"/>
      <c r="AI61" s="371"/>
      <c r="AJ61" s="371"/>
      <c r="AK61" s="371"/>
    </row>
    <row r="62" spans="1:37" ht="12.6" customHeight="1" x14ac:dyDescent="0.25">
      <c r="A62" s="880"/>
      <c r="B62" s="115" t="s">
        <v>1060</v>
      </c>
      <c r="C62" s="662" t="s">
        <v>1061</v>
      </c>
      <c r="D62" s="662"/>
      <c r="E62" s="28">
        <v>4000</v>
      </c>
      <c r="F62" s="439">
        <v>10</v>
      </c>
      <c r="G62" s="461">
        <v>4</v>
      </c>
      <c r="H62" s="103" t="s">
        <v>1056</v>
      </c>
      <c r="I62" s="249">
        <v>655</v>
      </c>
      <c r="J62" s="416">
        <f ca="1">VLOOKUP(B62,'Конвертация цен'!C:H,6,FALSE)</f>
        <v>1748190.832862854</v>
      </c>
      <c r="K62" s="29">
        <f ca="1">J62-J62*Оглавление!$K$21</f>
        <v>1748190.832862854</v>
      </c>
      <c r="L62" s="39"/>
      <c r="M62" s="29">
        <f t="shared" ca="1" si="4"/>
        <v>0</v>
      </c>
      <c r="N62" s="369"/>
      <c r="O62" s="369"/>
      <c r="P62" s="369"/>
      <c r="Q62" s="369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0"/>
      <c r="AE62" s="370"/>
      <c r="AF62" s="370"/>
      <c r="AG62" s="370"/>
      <c r="AH62" s="370"/>
      <c r="AI62" s="371"/>
      <c r="AJ62" s="371"/>
      <c r="AK62" s="371"/>
    </row>
    <row r="63" spans="1:37" ht="12.6" customHeight="1" x14ac:dyDescent="0.25">
      <c r="A63" s="880"/>
      <c r="B63" s="115" t="s">
        <v>1048</v>
      </c>
      <c r="C63" s="662" t="s">
        <v>1049</v>
      </c>
      <c r="D63" s="662"/>
      <c r="E63" s="28">
        <v>4000</v>
      </c>
      <c r="F63" s="439">
        <v>16</v>
      </c>
      <c r="G63" s="461">
        <v>4</v>
      </c>
      <c r="H63" s="103" t="s">
        <v>1056</v>
      </c>
      <c r="I63" s="249">
        <v>1003</v>
      </c>
      <c r="J63" s="416">
        <f ca="1">VLOOKUP(B63,'Конвертация цен'!C:H,6,FALSE)</f>
        <v>2235645.2410888672</v>
      </c>
      <c r="K63" s="29">
        <f ca="1">J63-J63*Оглавление!$K$21</f>
        <v>2235645.2410888672</v>
      </c>
      <c r="L63" s="39"/>
      <c r="M63" s="29">
        <f t="shared" ca="1" si="4"/>
        <v>0</v>
      </c>
      <c r="N63" s="369"/>
      <c r="O63" s="369"/>
      <c r="P63" s="369"/>
      <c r="Q63" s="369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0"/>
      <c r="AE63" s="370"/>
      <c r="AF63" s="370"/>
      <c r="AG63" s="370"/>
      <c r="AH63" s="370"/>
      <c r="AI63" s="371"/>
      <c r="AJ63" s="371"/>
      <c r="AK63" s="371"/>
    </row>
    <row r="64" spans="1:37" ht="12.6" customHeight="1" x14ac:dyDescent="0.25">
      <c r="A64" s="880"/>
      <c r="B64" s="115" t="s">
        <v>1062</v>
      </c>
      <c r="C64" s="662" t="s">
        <v>1063</v>
      </c>
      <c r="D64" s="662"/>
      <c r="E64" s="28">
        <v>5000</v>
      </c>
      <c r="F64" s="439">
        <v>10</v>
      </c>
      <c r="G64" s="461">
        <v>4</v>
      </c>
      <c r="H64" s="103" t="s">
        <v>1056</v>
      </c>
      <c r="I64" s="249">
        <v>830</v>
      </c>
      <c r="J64" s="416">
        <f ca="1">VLOOKUP(B64,'Конвертация цен'!C:H,6,FALSE)</f>
        <v>2375646.1523590088</v>
      </c>
      <c r="K64" s="29">
        <f ca="1">J64-J64*Оглавление!$K$21</f>
        <v>2375646.1523590088</v>
      </c>
      <c r="L64" s="39"/>
      <c r="M64" s="29">
        <f t="shared" ca="1" si="4"/>
        <v>0</v>
      </c>
      <c r="N64" s="369"/>
      <c r="O64" s="369"/>
      <c r="P64" s="369"/>
      <c r="Q64" s="369"/>
      <c r="R64" s="370"/>
      <c r="S64" s="370"/>
      <c r="T64" s="370"/>
      <c r="U64" s="370"/>
      <c r="V64" s="370"/>
      <c r="W64" s="370"/>
      <c r="X64" s="370"/>
      <c r="Y64" s="370"/>
      <c r="Z64" s="370"/>
      <c r="AA64" s="370"/>
      <c r="AB64" s="370"/>
      <c r="AC64" s="370"/>
      <c r="AD64" s="370"/>
      <c r="AE64" s="370"/>
      <c r="AF64" s="370"/>
      <c r="AG64" s="370"/>
      <c r="AH64" s="370"/>
      <c r="AI64" s="371"/>
      <c r="AJ64" s="371"/>
      <c r="AK64" s="371"/>
    </row>
    <row r="65" spans="1:37" ht="12.6" customHeight="1" x14ac:dyDescent="0.25">
      <c r="A65" s="880"/>
      <c r="B65" s="115" t="s">
        <v>1050</v>
      </c>
      <c r="C65" s="662" t="s">
        <v>1051</v>
      </c>
      <c r="D65" s="662"/>
      <c r="E65" s="28">
        <v>5000</v>
      </c>
      <c r="F65" s="439">
        <v>16</v>
      </c>
      <c r="G65" s="461">
        <v>4</v>
      </c>
      <c r="H65" s="103" t="s">
        <v>1056</v>
      </c>
      <c r="I65" s="249">
        <v>1139</v>
      </c>
      <c r="J65" s="416">
        <f ca="1">VLOOKUP(B65,'Конвертация цен'!C:H,6,FALSE)</f>
        <v>2858185.0539474487</v>
      </c>
      <c r="K65" s="29">
        <f ca="1">J65-J65*Оглавление!$K$21</f>
        <v>2858185.0539474487</v>
      </c>
      <c r="L65" s="39"/>
      <c r="M65" s="29">
        <f t="shared" ca="1" si="4"/>
        <v>0</v>
      </c>
      <c r="N65" s="369"/>
      <c r="O65" s="369"/>
      <c r="P65" s="369"/>
      <c r="Q65" s="369"/>
      <c r="R65" s="370"/>
      <c r="S65" s="370"/>
      <c r="T65" s="370"/>
      <c r="U65" s="370"/>
      <c r="V65" s="370"/>
      <c r="W65" s="370"/>
      <c r="X65" s="370"/>
      <c r="Y65" s="370"/>
      <c r="Z65" s="370"/>
      <c r="AA65" s="370"/>
      <c r="AB65" s="370"/>
      <c r="AC65" s="370"/>
      <c r="AD65" s="370"/>
      <c r="AE65" s="370"/>
      <c r="AF65" s="370"/>
      <c r="AG65" s="370"/>
      <c r="AH65" s="370"/>
      <c r="AI65" s="371"/>
      <c r="AJ65" s="371"/>
      <c r="AK65" s="371"/>
    </row>
    <row r="66" spans="1:37" ht="12.6" customHeight="1" x14ac:dyDescent="0.25">
      <c r="A66" s="880"/>
      <c r="B66" s="115" t="s">
        <v>1064</v>
      </c>
      <c r="C66" s="662" t="s">
        <v>1065</v>
      </c>
      <c r="D66" s="662"/>
      <c r="E66" s="28">
        <v>8000</v>
      </c>
      <c r="F66" s="439">
        <v>10</v>
      </c>
      <c r="G66" s="461">
        <v>4</v>
      </c>
      <c r="H66" s="103" t="s">
        <v>1057</v>
      </c>
      <c r="I66" s="249">
        <v>1470</v>
      </c>
      <c r="J66" s="416">
        <f ca="1">VLOOKUP(B66,'Конвертация цен'!C:H,6,FALSE)</f>
        <v>4312901.934967041</v>
      </c>
      <c r="K66" s="29">
        <f ca="1">J66-J66*Оглавление!$K$21</f>
        <v>4312901.934967041</v>
      </c>
      <c r="L66" s="39"/>
      <c r="M66" s="29">
        <f t="shared" ca="1" si="4"/>
        <v>0</v>
      </c>
    </row>
    <row r="67" spans="1:37" ht="12.6" customHeight="1" x14ac:dyDescent="0.25">
      <c r="A67" s="880"/>
      <c r="B67" s="115" t="s">
        <v>1052</v>
      </c>
      <c r="C67" s="662" t="s">
        <v>1053</v>
      </c>
      <c r="D67" s="662"/>
      <c r="E67" s="28">
        <v>8000</v>
      </c>
      <c r="F67" s="439">
        <v>16</v>
      </c>
      <c r="G67" s="461">
        <v>4</v>
      </c>
      <c r="H67" s="103" t="s">
        <v>1057</v>
      </c>
      <c r="I67" s="249">
        <v>1637</v>
      </c>
      <c r="J67" s="416">
        <f ca="1">VLOOKUP(B67,'Конвертация цен'!C:H,6,FALSE)</f>
        <v>6367583.7094726563</v>
      </c>
      <c r="K67" s="29">
        <f ca="1">J67-J67*Оглавление!$K$21</f>
        <v>6367583.7094726563</v>
      </c>
      <c r="L67" s="39"/>
      <c r="M67" s="29">
        <f t="shared" ca="1" si="4"/>
        <v>0</v>
      </c>
    </row>
    <row r="68" spans="1:37" ht="12.6" customHeight="1" x14ac:dyDescent="0.25">
      <c r="A68" s="880"/>
      <c r="B68" s="115" t="s">
        <v>1083</v>
      </c>
      <c r="C68" s="662" t="s">
        <v>1084</v>
      </c>
      <c r="D68" s="662"/>
      <c r="E68" s="28">
        <v>8000</v>
      </c>
      <c r="F68" s="439">
        <v>25</v>
      </c>
      <c r="G68" s="461">
        <v>4</v>
      </c>
      <c r="H68" s="103" t="s">
        <v>1057</v>
      </c>
      <c r="I68" s="249">
        <v>1687</v>
      </c>
      <c r="J68" s="416">
        <f ca="1">VLOOKUP(B68,'Конвертация цен'!C:H,6,FALSE)</f>
        <v>7483949.883605957</v>
      </c>
      <c r="K68" s="29">
        <f ca="1">J68-J68*Оглавление!$K$21</f>
        <v>7483949.883605957</v>
      </c>
      <c r="L68" s="39"/>
      <c r="M68" s="29">
        <f t="shared" ca="1" si="4"/>
        <v>0</v>
      </c>
    </row>
    <row r="69" spans="1:37" ht="12.6" customHeight="1" x14ac:dyDescent="0.25">
      <c r="A69" s="880"/>
      <c r="B69" s="115" t="s">
        <v>1066</v>
      </c>
      <c r="C69" s="662" t="s">
        <v>1067</v>
      </c>
      <c r="D69" s="662"/>
      <c r="E69" s="38">
        <v>10000</v>
      </c>
      <c r="F69" s="439">
        <v>10</v>
      </c>
      <c r="G69" s="461">
        <v>4</v>
      </c>
      <c r="H69" s="41" t="s">
        <v>1058</v>
      </c>
      <c r="I69" s="249">
        <v>1920</v>
      </c>
      <c r="J69" s="416">
        <f ca="1">VLOOKUP(B69,'Конвертация цен'!C:H,6,FALSE)</f>
        <v>5071619.4872665405</v>
      </c>
      <c r="K69" s="29">
        <f ca="1">J69-J69*Оглавление!$K$21</f>
        <v>5071619.4872665405</v>
      </c>
      <c r="L69" s="39"/>
      <c r="M69" s="29">
        <f t="shared" ca="1" si="4"/>
        <v>0</v>
      </c>
    </row>
    <row r="70" spans="1:37" ht="12.6" customHeight="1" x14ac:dyDescent="0.25">
      <c r="A70" s="880"/>
      <c r="B70" s="115" t="s">
        <v>1054</v>
      </c>
      <c r="C70" s="662" t="s">
        <v>1055</v>
      </c>
      <c r="D70" s="662"/>
      <c r="E70" s="38">
        <v>10000</v>
      </c>
      <c r="F70" s="439">
        <v>16</v>
      </c>
      <c r="G70" s="461">
        <v>4</v>
      </c>
      <c r="H70" s="41" t="s">
        <v>1058</v>
      </c>
      <c r="I70" s="249">
        <v>2500</v>
      </c>
      <c r="J70" s="416" t="str">
        <f>VLOOKUP(B70,'Конвертация цен'!C:H,6,FALSE)</f>
        <v>По запросу</v>
      </c>
      <c r="K70" s="29" t="str">
        <f>J70</f>
        <v>По запросу</v>
      </c>
      <c r="L70" s="39"/>
      <c r="M70" s="29" t="s">
        <v>1059</v>
      </c>
    </row>
    <row r="71" spans="1:37" s="18" customFormat="1" ht="12" x14ac:dyDescent="0.2">
      <c r="A71" s="360"/>
      <c r="B71" s="361"/>
      <c r="C71" s="279"/>
      <c r="D71" s="16"/>
      <c r="E71" s="16"/>
      <c r="F71" s="16"/>
      <c r="G71" s="22"/>
      <c r="H71" s="22"/>
      <c r="I71" s="16"/>
      <c r="J71" s="17"/>
      <c r="K71" s="16"/>
      <c r="L71" s="16"/>
      <c r="M71" s="16"/>
    </row>
    <row r="72" spans="1:37" s="18" customFormat="1" ht="12" x14ac:dyDescent="0.2">
      <c r="A72" s="373" t="s">
        <v>1085</v>
      </c>
      <c r="B72" s="65"/>
      <c r="C72" s="70"/>
      <c r="D72" s="16"/>
      <c r="E72" s="16"/>
      <c r="F72" s="16"/>
      <c r="G72" s="22"/>
      <c r="H72" s="22"/>
      <c r="I72" s="16"/>
      <c r="J72" s="17"/>
      <c r="K72" s="16"/>
      <c r="L72" s="16"/>
      <c r="M72" s="16"/>
    </row>
    <row r="73" spans="1:37" s="18" customFormat="1" ht="12" x14ac:dyDescent="0.2">
      <c r="A73" s="55" t="s">
        <v>954</v>
      </c>
      <c r="B73" s="66"/>
      <c r="C73" s="70"/>
      <c r="D73" s="16"/>
      <c r="E73" s="16"/>
      <c r="F73" s="16"/>
      <c r="G73" s="22"/>
      <c r="H73" s="22"/>
      <c r="I73" s="16"/>
      <c r="J73" s="17"/>
      <c r="K73" s="16"/>
      <c r="L73" s="16"/>
      <c r="M73" s="16"/>
    </row>
    <row r="74" spans="1:37" s="18" customFormat="1" ht="12" x14ac:dyDescent="0.2">
      <c r="A74" s="55" t="s">
        <v>955</v>
      </c>
      <c r="B74" s="66"/>
      <c r="C74" s="70"/>
      <c r="D74" s="16"/>
      <c r="E74" s="16"/>
      <c r="F74" s="16"/>
      <c r="G74" s="22"/>
      <c r="H74" s="22"/>
      <c r="I74" s="16"/>
      <c r="J74" s="17"/>
      <c r="K74" s="16"/>
      <c r="L74" s="16"/>
      <c r="M74" s="16"/>
    </row>
    <row r="75" spans="1:37" s="18" customFormat="1" ht="12" x14ac:dyDescent="0.2">
      <c r="A75" s="55" t="s">
        <v>1087</v>
      </c>
      <c r="B75" s="66"/>
      <c r="C75" s="70"/>
      <c r="D75" s="16"/>
      <c r="E75" s="16"/>
      <c r="F75" s="16"/>
      <c r="G75" s="22"/>
      <c r="H75" s="22"/>
      <c r="I75" s="16"/>
      <c r="J75" s="17"/>
      <c r="K75" s="16"/>
      <c r="L75" s="16"/>
      <c r="M75" s="16"/>
    </row>
    <row r="76" spans="1:37" s="18" customFormat="1" ht="12" x14ac:dyDescent="0.2">
      <c r="A76" s="55" t="s">
        <v>956</v>
      </c>
      <c r="B76" s="66"/>
      <c r="C76" s="70"/>
      <c r="D76" s="16"/>
      <c r="E76" s="16"/>
      <c r="F76" s="16"/>
      <c r="G76" s="22"/>
      <c r="H76" s="22"/>
      <c r="I76" s="16"/>
      <c r="J76" s="17"/>
      <c r="K76" s="16"/>
      <c r="L76" s="16"/>
      <c r="M76" s="16"/>
    </row>
    <row r="77" spans="1:37" s="18" customFormat="1" ht="12" x14ac:dyDescent="0.2">
      <c r="A77" s="55" t="s">
        <v>957</v>
      </c>
      <c r="B77" s="66"/>
      <c r="C77" s="70"/>
      <c r="D77" s="16"/>
      <c r="E77" s="16"/>
      <c r="F77" s="16"/>
      <c r="G77" s="22"/>
      <c r="H77" s="22"/>
      <c r="I77" s="16"/>
      <c r="J77" s="17"/>
      <c r="K77" s="16"/>
      <c r="L77" s="16"/>
      <c r="M77" s="16"/>
    </row>
    <row r="78" spans="1:37" s="18" customFormat="1" ht="12" x14ac:dyDescent="0.2">
      <c r="A78" s="55" t="s">
        <v>999</v>
      </c>
      <c r="B78" s="66"/>
      <c r="C78" s="70"/>
      <c r="D78" s="16"/>
      <c r="E78" s="16"/>
      <c r="F78" s="16"/>
      <c r="G78" s="22"/>
      <c r="H78" s="22"/>
      <c r="I78" s="16"/>
      <c r="J78" s="17"/>
      <c r="K78" s="16"/>
      <c r="L78" s="16"/>
      <c r="M78" s="16"/>
    </row>
    <row r="79" spans="1:37" s="18" customFormat="1" ht="12" x14ac:dyDescent="0.2">
      <c r="A79" s="55" t="s">
        <v>1068</v>
      </c>
      <c r="B79" s="66"/>
      <c r="C79" s="74"/>
      <c r="D79" s="16"/>
      <c r="E79" s="16"/>
      <c r="F79" s="16"/>
      <c r="G79" s="22"/>
      <c r="H79" s="22"/>
      <c r="I79" s="16"/>
      <c r="J79" s="17"/>
      <c r="K79" s="16"/>
      <c r="L79" s="16"/>
      <c r="M79" s="16"/>
    </row>
    <row r="80" spans="1:37" s="18" customFormat="1" ht="11.25" customHeight="1" x14ac:dyDescent="0.2">
      <c r="A80" s="64"/>
      <c r="B80" s="66"/>
      <c r="C80" s="70"/>
      <c r="D80" s="16"/>
      <c r="E80" s="16"/>
      <c r="F80" s="16"/>
      <c r="G80" s="22"/>
      <c r="H80" s="22"/>
      <c r="I80" s="16"/>
      <c r="J80" s="17"/>
      <c r="K80" s="16"/>
      <c r="L80" s="16"/>
      <c r="M80" s="16"/>
    </row>
    <row r="81" spans="1:13" s="18" customFormat="1" ht="25.5" customHeight="1" x14ac:dyDescent="0.2">
      <c r="A81" s="660" t="s">
        <v>5</v>
      </c>
      <c r="B81" s="660" t="s">
        <v>6</v>
      </c>
      <c r="C81" s="660" t="s">
        <v>7</v>
      </c>
      <c r="D81" s="660"/>
      <c r="E81" s="105" t="s">
        <v>958</v>
      </c>
      <c r="F81" s="459" t="s">
        <v>969</v>
      </c>
      <c r="G81" s="459" t="s">
        <v>971</v>
      </c>
      <c r="H81" s="459" t="s">
        <v>1022</v>
      </c>
      <c r="I81" s="460" t="s">
        <v>690</v>
      </c>
      <c r="J81" s="83" t="s">
        <v>12</v>
      </c>
      <c r="K81" s="874" t="s">
        <v>281</v>
      </c>
      <c r="L81" s="874" t="s">
        <v>13</v>
      </c>
      <c r="M81" s="874" t="s">
        <v>282</v>
      </c>
    </row>
    <row r="82" spans="1:13" s="18" customFormat="1" ht="15.75" customHeight="1" x14ac:dyDescent="0.2">
      <c r="A82" s="660"/>
      <c r="B82" s="660"/>
      <c r="C82" s="660"/>
      <c r="D82" s="660"/>
      <c r="E82" s="414" t="s">
        <v>659</v>
      </c>
      <c r="F82" s="459" t="s">
        <v>312</v>
      </c>
      <c r="G82" s="459" t="s">
        <v>312</v>
      </c>
      <c r="H82" s="459" t="s">
        <v>1015</v>
      </c>
      <c r="I82" s="460" t="s">
        <v>691</v>
      </c>
      <c r="J82" s="83" t="s">
        <v>280</v>
      </c>
      <c r="K82" s="874"/>
      <c r="L82" s="874"/>
      <c r="M82" s="874"/>
    </row>
    <row r="83" spans="1:13" s="18" customFormat="1" ht="12" hidden="1" customHeight="1" x14ac:dyDescent="0.2">
      <c r="A83" s="878"/>
      <c r="B83" s="115" t="s">
        <v>1088</v>
      </c>
      <c r="C83" s="662" t="s">
        <v>1089</v>
      </c>
      <c r="D83" s="662"/>
      <c r="E83" s="28">
        <v>8</v>
      </c>
      <c r="F83" s="439">
        <v>10</v>
      </c>
      <c r="G83" s="28">
        <v>1.5</v>
      </c>
      <c r="H83" s="103" t="s">
        <v>1023</v>
      </c>
      <c r="I83" s="439">
        <v>1.61</v>
      </c>
      <c r="J83" s="416">
        <f>VLOOKUP(B83,'Конвертация цен'!C:H,6,FALSE)</f>
        <v>2467</v>
      </c>
      <c r="K83" s="29">
        <f>J83-J83*Оглавление!$K$21</f>
        <v>2467</v>
      </c>
      <c r="L83" s="39"/>
      <c r="M83" s="29">
        <f>L83*K83</f>
        <v>0</v>
      </c>
    </row>
    <row r="84" spans="1:13" s="18" customFormat="1" ht="12" customHeight="1" x14ac:dyDescent="0.2">
      <c r="A84" s="878"/>
      <c r="B84" s="115" t="s">
        <v>1124</v>
      </c>
      <c r="C84" s="662" t="s">
        <v>1125</v>
      </c>
      <c r="D84" s="662"/>
      <c r="E84" s="28">
        <v>8</v>
      </c>
      <c r="F84" s="439">
        <v>16</v>
      </c>
      <c r="G84" s="439">
        <v>4</v>
      </c>
      <c r="H84" s="103" t="s">
        <v>1024</v>
      </c>
      <c r="I84" s="439">
        <v>7.3</v>
      </c>
      <c r="J84" s="416">
        <f ca="1">VLOOKUP(B84,'Конвертация цен'!C:H,6,FALSE)</f>
        <v>11924.654991149902</v>
      </c>
      <c r="K84" s="29">
        <f ca="1">J84-J84*Оглавление!$K$21</f>
        <v>11924.654991149902</v>
      </c>
      <c r="L84" s="39"/>
      <c r="M84" s="29">
        <f t="shared" ref="M84:M134" ca="1" si="5">L84*K84</f>
        <v>0</v>
      </c>
    </row>
    <row r="85" spans="1:13" s="18" customFormat="1" ht="12" customHeight="1" x14ac:dyDescent="0.2">
      <c r="A85" s="878"/>
      <c r="B85" s="115" t="s">
        <v>1164</v>
      </c>
      <c r="C85" s="662" t="s">
        <v>1165</v>
      </c>
      <c r="D85" s="662"/>
      <c r="E85" s="28">
        <v>8</v>
      </c>
      <c r="F85" s="439">
        <v>25</v>
      </c>
      <c r="G85" s="439">
        <v>4</v>
      </c>
      <c r="H85" s="103" t="s">
        <v>1024</v>
      </c>
      <c r="I85" s="439">
        <v>11.3</v>
      </c>
      <c r="J85" s="416">
        <f ca="1">VLOOKUP(B85,'Конвертация цен'!C:H,6,FALSE)</f>
        <v>34772.658065795898</v>
      </c>
      <c r="K85" s="29">
        <f ca="1">J85-J85*Оглавление!$K$21</f>
        <v>34772.658065795898</v>
      </c>
      <c r="L85" s="39"/>
      <c r="M85" s="29">
        <f t="shared" ca="1" si="5"/>
        <v>0</v>
      </c>
    </row>
    <row r="86" spans="1:13" s="18" customFormat="1" ht="12" customHeight="1" x14ac:dyDescent="0.2">
      <c r="A86" s="878"/>
      <c r="B86" s="115" t="s">
        <v>1090</v>
      </c>
      <c r="C86" s="662" t="s">
        <v>1091</v>
      </c>
      <c r="D86" s="662"/>
      <c r="E86" s="28">
        <v>12</v>
      </c>
      <c r="F86" s="439">
        <v>10</v>
      </c>
      <c r="G86" s="28">
        <v>1.5</v>
      </c>
      <c r="H86" s="103" t="s">
        <v>1023</v>
      </c>
      <c r="I86" s="439">
        <v>2.0499999999999998</v>
      </c>
      <c r="J86" s="416">
        <f>VLOOKUP(B86,'Конвертация цен'!C:H,6,FALSE)</f>
        <v>2684</v>
      </c>
      <c r="K86" s="29">
        <f>J86-J86*Оглавление!$K$21</f>
        <v>2684</v>
      </c>
      <c r="L86" s="39"/>
      <c r="M86" s="29">
        <f t="shared" si="5"/>
        <v>0</v>
      </c>
    </row>
    <row r="87" spans="1:13" s="18" customFormat="1" ht="12" customHeight="1" x14ac:dyDescent="0.2">
      <c r="A87" s="878"/>
      <c r="B87" s="115" t="s">
        <v>1126</v>
      </c>
      <c r="C87" s="662" t="s">
        <v>1127</v>
      </c>
      <c r="D87" s="662"/>
      <c r="E87" s="28">
        <v>12</v>
      </c>
      <c r="F87" s="439">
        <v>16</v>
      </c>
      <c r="G87" s="439">
        <v>4</v>
      </c>
      <c r="H87" s="103" t="s">
        <v>1024</v>
      </c>
      <c r="I87" s="439">
        <v>7.9</v>
      </c>
      <c r="J87" s="416">
        <f ca="1">VLOOKUP(B87,'Конвертация цен'!C:H,6,FALSE)</f>
        <v>11924.654991149902</v>
      </c>
      <c r="K87" s="29">
        <f ca="1">J87-J87*Оглавление!$K$21</f>
        <v>11924.654991149902</v>
      </c>
      <c r="L87" s="39"/>
      <c r="M87" s="29">
        <f t="shared" ca="1" si="5"/>
        <v>0</v>
      </c>
    </row>
    <row r="88" spans="1:13" s="18" customFormat="1" ht="12" customHeight="1" x14ac:dyDescent="0.2">
      <c r="A88" s="878"/>
      <c r="B88" s="115" t="s">
        <v>1166</v>
      </c>
      <c r="C88" s="662" t="s">
        <v>1167</v>
      </c>
      <c r="D88" s="662"/>
      <c r="E88" s="28">
        <v>12</v>
      </c>
      <c r="F88" s="439">
        <v>25</v>
      </c>
      <c r="G88" s="439">
        <v>4</v>
      </c>
      <c r="H88" s="103" t="s">
        <v>1024</v>
      </c>
      <c r="I88" s="453">
        <v>12.05</v>
      </c>
      <c r="J88" s="416">
        <f ca="1">VLOOKUP(B88,'Конвертация цен'!C:H,6,FALSE)</f>
        <v>34772.658065795898</v>
      </c>
      <c r="K88" s="29">
        <f ca="1">J88-J88*Оглавление!$K$21</f>
        <v>34772.658065795898</v>
      </c>
      <c r="L88" s="39"/>
      <c r="M88" s="29">
        <f t="shared" ca="1" si="5"/>
        <v>0</v>
      </c>
    </row>
    <row r="89" spans="1:13" s="18" customFormat="1" ht="12" customHeight="1" x14ac:dyDescent="0.2">
      <c r="A89" s="878"/>
      <c r="B89" s="115" t="s">
        <v>1092</v>
      </c>
      <c r="C89" s="662" t="s">
        <v>1093</v>
      </c>
      <c r="D89" s="662"/>
      <c r="E89" s="28">
        <v>18</v>
      </c>
      <c r="F89" s="439">
        <v>10</v>
      </c>
      <c r="G89" s="28">
        <v>1.5</v>
      </c>
      <c r="H89" s="103" t="s">
        <v>1023</v>
      </c>
      <c r="I89" s="439">
        <v>2.8</v>
      </c>
      <c r="J89" s="416">
        <f>VLOOKUP(B89,'Конвертация цен'!C:H,6,FALSE)</f>
        <v>3231</v>
      </c>
      <c r="K89" s="29">
        <f>J89-J89*Оглавление!$K$21</f>
        <v>3231</v>
      </c>
      <c r="L89" s="39"/>
      <c r="M89" s="29">
        <f t="shared" si="5"/>
        <v>0</v>
      </c>
    </row>
    <row r="90" spans="1:13" s="18" customFormat="1" ht="12" customHeight="1" x14ac:dyDescent="0.2">
      <c r="A90" s="878"/>
      <c r="B90" s="115" t="s">
        <v>1168</v>
      </c>
      <c r="C90" s="662" t="s">
        <v>1169</v>
      </c>
      <c r="D90" s="662"/>
      <c r="E90" s="28">
        <v>18</v>
      </c>
      <c r="F90" s="439">
        <v>25</v>
      </c>
      <c r="G90" s="439">
        <v>4</v>
      </c>
      <c r="H90" s="103" t="s">
        <v>1024</v>
      </c>
      <c r="I90" s="439">
        <v>12.5</v>
      </c>
      <c r="J90" s="416">
        <f ca="1">VLOOKUP(B90,'Конвертация цен'!C:H,6,FALSE)</f>
        <v>47607.592063903809</v>
      </c>
      <c r="K90" s="29">
        <f ca="1">J90-J90*Оглавление!$K$21</f>
        <v>47607.592063903809</v>
      </c>
      <c r="L90" s="39"/>
      <c r="M90" s="29">
        <f t="shared" ca="1" si="5"/>
        <v>0</v>
      </c>
    </row>
    <row r="91" spans="1:13" s="18" customFormat="1" ht="12" customHeight="1" x14ac:dyDescent="0.2">
      <c r="A91" s="878"/>
      <c r="B91" s="115" t="s">
        <v>1094</v>
      </c>
      <c r="C91" s="662" t="s">
        <v>1095</v>
      </c>
      <c r="D91" s="662"/>
      <c r="E91" s="28">
        <v>24</v>
      </c>
      <c r="F91" s="439">
        <v>10</v>
      </c>
      <c r="G91" s="28">
        <v>1.5</v>
      </c>
      <c r="H91" s="103" t="s">
        <v>1023</v>
      </c>
      <c r="I91" s="439">
        <v>4.25</v>
      </c>
      <c r="J91" s="416">
        <f>VLOOKUP(B91,'Конвертация цен'!C:H,6,FALSE)</f>
        <v>3368</v>
      </c>
      <c r="K91" s="29">
        <f>J91-J91*Оглавление!$K$21</f>
        <v>3368</v>
      </c>
      <c r="L91" s="39"/>
      <c r="M91" s="29">
        <f t="shared" si="5"/>
        <v>0</v>
      </c>
    </row>
    <row r="92" spans="1:13" s="18" customFormat="1" ht="12" customHeight="1" x14ac:dyDescent="0.2">
      <c r="A92" s="878"/>
      <c r="B92" s="115" t="s">
        <v>1128</v>
      </c>
      <c r="C92" s="662" t="s">
        <v>1129</v>
      </c>
      <c r="D92" s="662"/>
      <c r="E92" s="28">
        <v>24</v>
      </c>
      <c r="F92" s="439">
        <v>16</v>
      </c>
      <c r="G92" s="439">
        <v>4</v>
      </c>
      <c r="H92" s="103" t="s">
        <v>1024</v>
      </c>
      <c r="I92" s="439">
        <v>8.3000000000000007</v>
      </c>
      <c r="J92" s="416">
        <f ca="1">VLOOKUP(B92,'Конвертация цен'!C:H,6,FALSE)</f>
        <v>16476.050025939941</v>
      </c>
      <c r="K92" s="29">
        <f ca="1">J92-J92*Оглавление!$K$21</f>
        <v>16476.050025939941</v>
      </c>
      <c r="L92" s="39"/>
      <c r="M92" s="29">
        <f t="shared" ca="1" si="5"/>
        <v>0</v>
      </c>
    </row>
    <row r="93" spans="1:13" s="18" customFormat="1" ht="12" customHeight="1" x14ac:dyDescent="0.2">
      <c r="A93" s="878"/>
      <c r="B93" s="115" t="s">
        <v>1170</v>
      </c>
      <c r="C93" s="662" t="s">
        <v>1171</v>
      </c>
      <c r="D93" s="662"/>
      <c r="E93" s="28">
        <v>24</v>
      </c>
      <c r="F93" s="439">
        <v>25</v>
      </c>
      <c r="G93" s="439">
        <v>4</v>
      </c>
      <c r="H93" s="103" t="s">
        <v>1024</v>
      </c>
      <c r="I93" s="439">
        <v>12.8</v>
      </c>
      <c r="J93" s="416">
        <f ca="1">VLOOKUP(B93,'Конвертация цен'!C:H,6,FALSE)</f>
        <v>47607.592063903809</v>
      </c>
      <c r="K93" s="29">
        <f ca="1">J93-J93*Оглавление!$K$21</f>
        <v>47607.592063903809</v>
      </c>
      <c r="L93" s="39"/>
      <c r="M93" s="29">
        <f t="shared" ca="1" si="5"/>
        <v>0</v>
      </c>
    </row>
    <row r="94" spans="1:13" s="18" customFormat="1" ht="12" customHeight="1" x14ac:dyDescent="0.2">
      <c r="A94" s="878"/>
      <c r="B94" s="115" t="s">
        <v>1096</v>
      </c>
      <c r="C94" s="662" t="s">
        <v>1097</v>
      </c>
      <c r="D94" s="662"/>
      <c r="E94" s="28">
        <v>35</v>
      </c>
      <c r="F94" s="439">
        <v>10</v>
      </c>
      <c r="G94" s="28">
        <v>1.5</v>
      </c>
      <c r="H94" s="103" t="s">
        <v>1023</v>
      </c>
      <c r="I94" s="249">
        <v>5.95</v>
      </c>
      <c r="J94" s="416">
        <f>VLOOKUP(B94,'Конвертация цен'!C:H,6,FALSE)</f>
        <v>5816</v>
      </c>
      <c r="K94" s="29">
        <f>J94-J94*Оглавление!$K$21</f>
        <v>5816</v>
      </c>
      <c r="L94" s="39"/>
      <c r="M94" s="29">
        <f t="shared" si="5"/>
        <v>0</v>
      </c>
    </row>
    <row r="95" spans="1:13" ht="12" customHeight="1" x14ac:dyDescent="0.25">
      <c r="A95" s="878"/>
      <c r="B95" s="115" t="s">
        <v>1098</v>
      </c>
      <c r="C95" s="662" t="s">
        <v>1099</v>
      </c>
      <c r="D95" s="662"/>
      <c r="E95" s="28">
        <v>50</v>
      </c>
      <c r="F95" s="439">
        <v>10</v>
      </c>
      <c r="G95" s="28">
        <v>1.5</v>
      </c>
      <c r="H95" s="103" t="s">
        <v>1024</v>
      </c>
      <c r="I95" s="439">
        <v>9.1999999999999993</v>
      </c>
      <c r="J95" s="416">
        <f>VLOOKUP(B95,'Конвертация цен'!C:H,6,FALSE)</f>
        <v>9645</v>
      </c>
      <c r="K95" s="29">
        <f>J95-J95*Оглавление!$K$21</f>
        <v>9645</v>
      </c>
      <c r="L95" s="39"/>
      <c r="M95" s="29">
        <f t="shared" si="5"/>
        <v>0</v>
      </c>
    </row>
    <row r="96" spans="1:13" ht="12" customHeight="1" x14ac:dyDescent="0.25">
      <c r="A96" s="878"/>
      <c r="B96" s="115" t="s">
        <v>1130</v>
      </c>
      <c r="C96" s="662" t="s">
        <v>1131</v>
      </c>
      <c r="D96" s="662"/>
      <c r="E96" s="28">
        <v>50</v>
      </c>
      <c r="F96" s="439">
        <v>16</v>
      </c>
      <c r="G96" s="439">
        <v>4</v>
      </c>
      <c r="H96" s="103" t="s">
        <v>1024</v>
      </c>
      <c r="I96" s="439">
        <v>16.399999999999999</v>
      </c>
      <c r="J96" s="416">
        <f ca="1">VLOOKUP(B96,'Конвертация цен'!C:H,6,FALSE)</f>
        <v>33134.155853271484</v>
      </c>
      <c r="K96" s="29">
        <f ca="1">J96-J96*Оглавление!$K$21</f>
        <v>33134.155853271484</v>
      </c>
      <c r="L96" s="39"/>
      <c r="M96" s="29">
        <f t="shared" ca="1" si="5"/>
        <v>0</v>
      </c>
    </row>
    <row r="97" spans="1:16" ht="12" customHeight="1" x14ac:dyDescent="0.25">
      <c r="A97" s="878"/>
      <c r="B97" s="115" t="s">
        <v>1172</v>
      </c>
      <c r="C97" s="662" t="s">
        <v>1173</v>
      </c>
      <c r="D97" s="662"/>
      <c r="E97" s="28">
        <v>50</v>
      </c>
      <c r="F97" s="439">
        <v>25</v>
      </c>
      <c r="G97" s="439">
        <v>4</v>
      </c>
      <c r="H97" s="103" t="s">
        <v>1024</v>
      </c>
      <c r="I97" s="439">
        <v>34.1</v>
      </c>
      <c r="J97" s="416">
        <f ca="1">VLOOKUP(B97,'Конвертация цен'!C:H,6,FALSE)</f>
        <v>70455.595138549805</v>
      </c>
      <c r="K97" s="29">
        <f ca="1">J97-J97*Оглавление!$K$21</f>
        <v>70455.595138549805</v>
      </c>
      <c r="L97" s="39"/>
      <c r="M97" s="29">
        <f t="shared" ca="1" si="5"/>
        <v>0</v>
      </c>
    </row>
    <row r="98" spans="1:16" ht="12" customHeight="1" x14ac:dyDescent="0.25">
      <c r="A98" s="878"/>
      <c r="B98" s="115" t="s">
        <v>1132</v>
      </c>
      <c r="C98" s="662" t="s">
        <v>1133</v>
      </c>
      <c r="D98" s="662"/>
      <c r="E98" s="28">
        <v>60</v>
      </c>
      <c r="F98" s="439">
        <v>16</v>
      </c>
      <c r="G98" s="439">
        <v>4</v>
      </c>
      <c r="H98" s="103" t="s">
        <v>1024</v>
      </c>
      <c r="I98" s="439">
        <v>18.100000000000001</v>
      </c>
      <c r="J98" s="416">
        <f ca="1">VLOOKUP(B98,'Конвертация цен'!C:H,6,FALSE)</f>
        <v>36866.299781799316</v>
      </c>
      <c r="K98" s="29">
        <f ca="1">J98-J98*Оглавление!$K$21</f>
        <v>36866.299781799316</v>
      </c>
      <c r="L98" s="39"/>
      <c r="M98" s="29">
        <f t="shared" ca="1" si="5"/>
        <v>0</v>
      </c>
    </row>
    <row r="99" spans="1:16" ht="12" customHeight="1" x14ac:dyDescent="0.25">
      <c r="A99" s="878"/>
      <c r="B99" s="115" t="s">
        <v>1174</v>
      </c>
      <c r="C99" s="662" t="s">
        <v>1175</v>
      </c>
      <c r="D99" s="662"/>
      <c r="E99" s="28">
        <v>60</v>
      </c>
      <c r="F99" s="439">
        <v>25</v>
      </c>
      <c r="G99" s="439">
        <v>4</v>
      </c>
      <c r="H99" s="103" t="s">
        <v>1024</v>
      </c>
      <c r="I99" s="249">
        <v>42</v>
      </c>
      <c r="J99" s="416">
        <f ca="1">VLOOKUP(B99,'Конвертация цен'!C:H,6,FALSE)</f>
        <v>79376.329406738281</v>
      </c>
      <c r="K99" s="29">
        <f ca="1">J99-J99*Оглавление!$K$21</f>
        <v>79376.329406738281</v>
      </c>
      <c r="L99" s="39"/>
      <c r="M99" s="29">
        <f t="shared" ca="1" si="5"/>
        <v>0</v>
      </c>
    </row>
    <row r="100" spans="1:16" ht="12" customHeight="1" x14ac:dyDescent="0.25">
      <c r="A100" s="878"/>
      <c r="B100" s="115" t="s">
        <v>1100</v>
      </c>
      <c r="C100" s="662" t="s">
        <v>1101</v>
      </c>
      <c r="D100" s="662"/>
      <c r="E100" s="28">
        <v>80</v>
      </c>
      <c r="F100" s="439">
        <v>10</v>
      </c>
      <c r="G100" s="28">
        <v>1.5</v>
      </c>
      <c r="H100" s="103" t="s">
        <v>1024</v>
      </c>
      <c r="I100" s="439">
        <v>11.6</v>
      </c>
      <c r="J100" s="416">
        <f>VLOOKUP(B100,'Конвертация цен'!C:H,6,FALSE)</f>
        <v>12769</v>
      </c>
      <c r="K100" s="29">
        <f>J100-J100*Оглавление!$K$21</f>
        <v>12769</v>
      </c>
      <c r="L100" s="39"/>
      <c r="M100" s="29">
        <f t="shared" si="5"/>
        <v>0</v>
      </c>
    </row>
    <row r="101" spans="1:16" ht="12" customHeight="1" x14ac:dyDescent="0.25">
      <c r="A101" s="878"/>
      <c r="B101" s="115" t="s">
        <v>1134</v>
      </c>
      <c r="C101" s="662" t="s">
        <v>1135</v>
      </c>
      <c r="D101" s="662"/>
      <c r="E101" s="28">
        <v>80</v>
      </c>
      <c r="F101" s="439">
        <v>16</v>
      </c>
      <c r="G101" s="439">
        <v>4</v>
      </c>
      <c r="H101" s="103" t="s">
        <v>1024</v>
      </c>
      <c r="I101" s="453">
        <v>25.86</v>
      </c>
      <c r="J101" s="416">
        <f ca="1">VLOOKUP(B101,'Конвертация цен'!C:H,6,FALSE)</f>
        <v>51703.847595214844</v>
      </c>
      <c r="K101" s="29">
        <f ca="1">J101-J101*Оглавление!$K$21</f>
        <v>51703.847595214844</v>
      </c>
      <c r="L101" s="39"/>
      <c r="M101" s="29">
        <f t="shared" ca="1" si="5"/>
        <v>0</v>
      </c>
    </row>
    <row r="102" spans="1:16" ht="12" customHeight="1" x14ac:dyDescent="0.25">
      <c r="A102" s="878"/>
      <c r="B102" s="115" t="s">
        <v>1176</v>
      </c>
      <c r="C102" s="662" t="s">
        <v>1177</v>
      </c>
      <c r="D102" s="662"/>
      <c r="E102" s="28">
        <v>80</v>
      </c>
      <c r="F102" s="439">
        <v>25</v>
      </c>
      <c r="G102" s="439">
        <v>4</v>
      </c>
      <c r="H102" s="103" t="s">
        <v>1024</v>
      </c>
      <c r="I102" s="249">
        <v>45</v>
      </c>
      <c r="J102" s="416">
        <f ca="1">VLOOKUP(B102,'Конвертация цен'!C:H,6,FALSE)</f>
        <v>126437.75406646729</v>
      </c>
      <c r="K102" s="29">
        <f ca="1">J102-J102*Оглавление!$K$21</f>
        <v>126437.75406646729</v>
      </c>
      <c r="L102" s="39"/>
      <c r="M102" s="29">
        <f t="shared" ca="1" si="5"/>
        <v>0</v>
      </c>
    </row>
    <row r="103" spans="1:16" ht="12" customHeight="1" x14ac:dyDescent="0.25">
      <c r="A103" s="878"/>
      <c r="B103" s="115" t="s">
        <v>1102</v>
      </c>
      <c r="C103" s="662" t="s">
        <v>1103</v>
      </c>
      <c r="D103" s="662"/>
      <c r="E103" s="28">
        <v>100</v>
      </c>
      <c r="F103" s="439">
        <v>10</v>
      </c>
      <c r="G103" s="28">
        <v>1.5</v>
      </c>
      <c r="H103" s="103" t="s">
        <v>1024</v>
      </c>
      <c r="I103" s="439">
        <v>15.1</v>
      </c>
      <c r="J103" s="416">
        <f>VLOOKUP(B103,'Конвертация цен'!C:H,6,FALSE)</f>
        <v>17931</v>
      </c>
      <c r="K103" s="29">
        <f>J103-J103*Оглавление!$K$21</f>
        <v>17931</v>
      </c>
      <c r="L103" s="39"/>
      <c r="M103" s="29">
        <f t="shared" si="5"/>
        <v>0</v>
      </c>
      <c r="P103" s="18"/>
    </row>
    <row r="104" spans="1:16" ht="12" customHeight="1" x14ac:dyDescent="0.25">
      <c r="A104" s="878"/>
      <c r="B104" s="115" t="s">
        <v>1136</v>
      </c>
      <c r="C104" s="662" t="s">
        <v>1137</v>
      </c>
      <c r="D104" s="662"/>
      <c r="E104" s="28">
        <v>100</v>
      </c>
      <c r="F104" s="439">
        <v>16</v>
      </c>
      <c r="G104" s="439">
        <v>4</v>
      </c>
      <c r="H104" s="103" t="s">
        <v>1024</v>
      </c>
      <c r="I104" s="439">
        <v>47.3</v>
      </c>
      <c r="J104" s="416">
        <f ca="1">VLOOKUP(B104,'Конвертация цен'!C:H,6,FALSE)</f>
        <v>55527.019424438477</v>
      </c>
      <c r="K104" s="29">
        <f ca="1">J104-J104*Оглавление!$K$21</f>
        <v>55527.019424438477</v>
      </c>
      <c r="L104" s="39"/>
      <c r="M104" s="29">
        <f t="shared" ca="1" si="5"/>
        <v>0</v>
      </c>
      <c r="P104" s="18"/>
    </row>
    <row r="105" spans="1:16" ht="12" customHeight="1" x14ac:dyDescent="0.25">
      <c r="A105" s="878"/>
      <c r="B105" s="115" t="s">
        <v>1178</v>
      </c>
      <c r="C105" s="662" t="s">
        <v>1179</v>
      </c>
      <c r="D105" s="662"/>
      <c r="E105" s="28">
        <v>100</v>
      </c>
      <c r="F105" s="439">
        <v>25</v>
      </c>
      <c r="G105" s="439">
        <v>4</v>
      </c>
      <c r="H105" s="103" t="s">
        <v>1024</v>
      </c>
      <c r="I105" s="439">
        <v>67.3</v>
      </c>
      <c r="J105" s="416">
        <f ca="1">VLOOKUP(B105,'Конвертация цен'!C:H,6,FALSE)</f>
        <v>128440.3678817749</v>
      </c>
      <c r="K105" s="29">
        <f ca="1">J105-J105*Оглавление!$K$21</f>
        <v>128440.3678817749</v>
      </c>
      <c r="L105" s="39"/>
      <c r="M105" s="29">
        <f t="shared" ca="1" si="5"/>
        <v>0</v>
      </c>
      <c r="P105" s="18"/>
    </row>
    <row r="106" spans="1:16" ht="12" customHeight="1" x14ac:dyDescent="0.25">
      <c r="A106" s="878"/>
      <c r="B106" s="115" t="s">
        <v>1104</v>
      </c>
      <c r="C106" s="662" t="s">
        <v>1105</v>
      </c>
      <c r="D106" s="662"/>
      <c r="E106" s="28">
        <v>150</v>
      </c>
      <c r="F106" s="439">
        <v>10</v>
      </c>
      <c r="G106" s="28">
        <v>1.5</v>
      </c>
      <c r="H106" s="103" t="s">
        <v>1024</v>
      </c>
      <c r="I106" s="439">
        <v>18.399999999999999</v>
      </c>
      <c r="J106" s="416">
        <f>VLOOKUP(B106,'Конвертация цен'!C:H,6,FALSE)</f>
        <v>21731</v>
      </c>
      <c r="K106" s="29">
        <f>J106-J106*Оглавление!$K$21</f>
        <v>21731</v>
      </c>
      <c r="L106" s="39"/>
      <c r="M106" s="29">
        <f t="shared" si="5"/>
        <v>0</v>
      </c>
      <c r="P106" s="18"/>
    </row>
    <row r="107" spans="1:16" ht="12" customHeight="1" x14ac:dyDescent="0.25">
      <c r="A107" s="878"/>
      <c r="B107" s="115" t="s">
        <v>1138</v>
      </c>
      <c r="C107" s="662" t="s">
        <v>1139</v>
      </c>
      <c r="D107" s="662"/>
      <c r="E107" s="28">
        <v>150</v>
      </c>
      <c r="F107" s="439">
        <v>16</v>
      </c>
      <c r="G107" s="439">
        <v>4</v>
      </c>
      <c r="H107" s="103" t="s">
        <v>1024</v>
      </c>
      <c r="I107" s="249">
        <v>49</v>
      </c>
      <c r="J107" s="416">
        <f ca="1">VLOOKUP(B107,'Конвертация цен'!C:H,6,FALSE)</f>
        <v>63446.446784973145</v>
      </c>
      <c r="K107" s="29">
        <f ca="1">J107-J107*Оглавление!$K$21</f>
        <v>63446.446784973145</v>
      </c>
      <c r="L107" s="39"/>
      <c r="M107" s="29">
        <f t="shared" ca="1" si="5"/>
        <v>0</v>
      </c>
      <c r="P107" s="18"/>
    </row>
    <row r="108" spans="1:16" ht="12" customHeight="1" x14ac:dyDescent="0.25">
      <c r="A108" s="878"/>
      <c r="B108" s="115" t="s">
        <v>1180</v>
      </c>
      <c r="C108" s="662" t="s">
        <v>1181</v>
      </c>
      <c r="D108" s="662"/>
      <c r="E108" s="28">
        <v>150</v>
      </c>
      <c r="F108" s="439">
        <v>25</v>
      </c>
      <c r="G108" s="439">
        <v>4</v>
      </c>
      <c r="H108" s="103" t="s">
        <v>1024</v>
      </c>
      <c r="I108" s="249">
        <v>69</v>
      </c>
      <c r="J108" s="416">
        <f ca="1">VLOOKUP(B108,'Конвертация цен'!C:H,6,FALSE)</f>
        <v>205723.05557250977</v>
      </c>
      <c r="K108" s="29">
        <f ca="1">J108-J108*Оглавление!$K$21</f>
        <v>205723.05557250977</v>
      </c>
      <c r="L108" s="39"/>
      <c r="M108" s="29">
        <f t="shared" ca="1" si="5"/>
        <v>0</v>
      </c>
      <c r="P108" s="18"/>
    </row>
    <row r="109" spans="1:16" ht="12" customHeight="1" x14ac:dyDescent="0.25">
      <c r="A109" s="878"/>
      <c r="B109" s="115" t="s">
        <v>1106</v>
      </c>
      <c r="C109" s="662" t="s">
        <v>1107</v>
      </c>
      <c r="D109" s="662"/>
      <c r="E109" s="28">
        <v>200</v>
      </c>
      <c r="F109" s="439">
        <v>10</v>
      </c>
      <c r="G109" s="28">
        <v>1.5</v>
      </c>
      <c r="H109" s="103" t="s">
        <v>1035</v>
      </c>
      <c r="I109" s="439">
        <v>32.4</v>
      </c>
      <c r="J109" s="416">
        <f>VLOOKUP(B109,'Конвертация цен'!C:H,6,FALSE)</f>
        <v>41732</v>
      </c>
      <c r="K109" s="29">
        <f>J109-J109*Оглавление!$K$21</f>
        <v>41732</v>
      </c>
      <c r="L109" s="39"/>
      <c r="M109" s="29">
        <f t="shared" si="5"/>
        <v>0</v>
      </c>
      <c r="P109" s="18"/>
    </row>
    <row r="110" spans="1:16" ht="12" customHeight="1" x14ac:dyDescent="0.25">
      <c r="A110" s="878"/>
      <c r="B110" s="115" t="s">
        <v>1140</v>
      </c>
      <c r="C110" s="662" t="s">
        <v>1141</v>
      </c>
      <c r="D110" s="662"/>
      <c r="E110" s="28">
        <v>200</v>
      </c>
      <c r="F110" s="439">
        <v>16</v>
      </c>
      <c r="G110" s="439">
        <v>4</v>
      </c>
      <c r="H110" s="103" t="s">
        <v>1035</v>
      </c>
      <c r="I110" s="439">
        <v>50.3</v>
      </c>
      <c r="J110" s="416">
        <f ca="1">VLOOKUP(B110,'Конвертация цен'!C:H,6,FALSE)</f>
        <v>118518.32670593262</v>
      </c>
      <c r="K110" s="29">
        <f ca="1">J110-J110*Оглавление!$K$21</f>
        <v>118518.32670593262</v>
      </c>
      <c r="L110" s="39"/>
      <c r="M110" s="29">
        <f t="shared" ca="1" si="5"/>
        <v>0</v>
      </c>
      <c r="P110" s="18"/>
    </row>
    <row r="111" spans="1:16" ht="12" customHeight="1" x14ac:dyDescent="0.25">
      <c r="A111" s="878"/>
      <c r="B111" s="115" t="s">
        <v>1182</v>
      </c>
      <c r="C111" s="662" t="s">
        <v>1183</v>
      </c>
      <c r="D111" s="662"/>
      <c r="E111" s="28">
        <v>200</v>
      </c>
      <c r="F111" s="439">
        <v>25</v>
      </c>
      <c r="G111" s="439">
        <v>4</v>
      </c>
      <c r="H111" s="103" t="s">
        <v>1035</v>
      </c>
      <c r="I111" s="439">
        <v>70.3</v>
      </c>
      <c r="J111" s="416">
        <f ca="1">VLOOKUP(B111,'Конвертация цен'!C:H,6,FALSE)</f>
        <v>267531.0001449585</v>
      </c>
      <c r="K111" s="29">
        <f ca="1">J111-J111*Оглавление!$K$21</f>
        <v>267531.0001449585</v>
      </c>
      <c r="L111" s="39"/>
      <c r="M111" s="29">
        <f t="shared" ca="1" si="5"/>
        <v>0</v>
      </c>
      <c r="P111" s="18"/>
    </row>
    <row r="112" spans="1:16" ht="12" customHeight="1" x14ac:dyDescent="0.25">
      <c r="A112" s="878"/>
      <c r="B112" s="115" t="s">
        <v>1108</v>
      </c>
      <c r="C112" s="662" t="s">
        <v>1109</v>
      </c>
      <c r="D112" s="662"/>
      <c r="E112" s="28">
        <v>300</v>
      </c>
      <c r="F112" s="439">
        <v>10</v>
      </c>
      <c r="G112" s="28">
        <v>1.5</v>
      </c>
      <c r="H112" s="103" t="s">
        <v>1035</v>
      </c>
      <c r="I112" s="439">
        <v>40.299999999999997</v>
      </c>
      <c r="J112" s="416">
        <f>VLOOKUP(B112,'Конвертация цен'!C:H,6,FALSE)</f>
        <v>45262</v>
      </c>
      <c r="K112" s="29">
        <f>J112-J112*Оглавление!$K$21</f>
        <v>45262</v>
      </c>
      <c r="L112" s="39"/>
      <c r="M112" s="29">
        <f t="shared" si="5"/>
        <v>0</v>
      </c>
      <c r="P112" s="18"/>
    </row>
    <row r="113" spans="1:16" ht="12" customHeight="1" x14ac:dyDescent="0.25">
      <c r="A113" s="878"/>
      <c r="B113" s="115" t="s">
        <v>1142</v>
      </c>
      <c r="C113" s="662" t="s">
        <v>1143</v>
      </c>
      <c r="D113" s="662"/>
      <c r="E113" s="28">
        <v>300</v>
      </c>
      <c r="F113" s="439">
        <v>16</v>
      </c>
      <c r="G113" s="439">
        <v>4</v>
      </c>
      <c r="H113" s="103" t="s">
        <v>1035</v>
      </c>
      <c r="I113" s="439">
        <v>60.4</v>
      </c>
      <c r="J113" s="416">
        <f ca="1">VLOOKUP(B113,'Конвертация цен'!C:H,6,FALSE)</f>
        <v>139909.8833694458</v>
      </c>
      <c r="K113" s="29">
        <f ca="1">J113-J113*Оглавление!$K$21</f>
        <v>139909.8833694458</v>
      </c>
      <c r="L113" s="39"/>
      <c r="M113" s="29">
        <f t="shared" ca="1" si="5"/>
        <v>0</v>
      </c>
      <c r="P113" s="18"/>
    </row>
    <row r="114" spans="1:16" ht="12" customHeight="1" x14ac:dyDescent="0.25">
      <c r="A114" s="878"/>
      <c r="B114" s="115" t="s">
        <v>1184</v>
      </c>
      <c r="C114" s="662" t="s">
        <v>1185</v>
      </c>
      <c r="D114" s="662"/>
      <c r="E114" s="28">
        <v>300</v>
      </c>
      <c r="F114" s="439">
        <v>25</v>
      </c>
      <c r="G114" s="439">
        <v>4</v>
      </c>
      <c r="H114" s="103" t="s">
        <v>1035</v>
      </c>
      <c r="I114" s="439">
        <v>80.400000000000006</v>
      </c>
      <c r="J114" s="416">
        <f ca="1">VLOOKUP(B114,'Конвертация цен'!C:H,6,FALSE)</f>
        <v>341172.57180786133</v>
      </c>
      <c r="K114" s="29">
        <f ca="1">J114-J114*Оглавление!$K$21</f>
        <v>341172.57180786133</v>
      </c>
      <c r="L114" s="39"/>
      <c r="M114" s="29">
        <f t="shared" ca="1" si="5"/>
        <v>0</v>
      </c>
      <c r="P114" s="18"/>
    </row>
    <row r="115" spans="1:16" ht="12" customHeight="1" x14ac:dyDescent="0.25">
      <c r="A115" s="878"/>
      <c r="B115" s="115" t="s">
        <v>1110</v>
      </c>
      <c r="C115" s="662" t="s">
        <v>1111</v>
      </c>
      <c r="D115" s="662"/>
      <c r="E115" s="28">
        <v>500</v>
      </c>
      <c r="F115" s="439">
        <v>10</v>
      </c>
      <c r="G115" s="28">
        <v>1.5</v>
      </c>
      <c r="H115" s="103" t="s">
        <v>1035</v>
      </c>
      <c r="I115" s="439">
        <v>55.5</v>
      </c>
      <c r="J115" s="416">
        <f>VLOOKUP(B115,'Конвертация цен'!C:H,6,FALSE)</f>
        <v>70374</v>
      </c>
      <c r="K115" s="29">
        <f>J115-J115*Оглавление!$K$21</f>
        <v>70374</v>
      </c>
      <c r="L115" s="39"/>
      <c r="M115" s="29">
        <f t="shared" si="5"/>
        <v>0</v>
      </c>
      <c r="P115" s="18"/>
    </row>
    <row r="116" spans="1:16" ht="12" customHeight="1" x14ac:dyDescent="0.25">
      <c r="A116" s="878"/>
      <c r="B116" s="115" t="s">
        <v>1144</v>
      </c>
      <c r="C116" s="662" t="s">
        <v>1145</v>
      </c>
      <c r="D116" s="662"/>
      <c r="E116" s="28">
        <v>500</v>
      </c>
      <c r="F116" s="439">
        <v>16</v>
      </c>
      <c r="G116" s="439">
        <v>4</v>
      </c>
      <c r="H116" s="103" t="s">
        <v>1035</v>
      </c>
      <c r="I116" s="439">
        <v>91.2</v>
      </c>
      <c r="J116" s="416">
        <f ca="1">VLOOKUP(B116,'Конвертация цен'!C:H,6,FALSE)</f>
        <v>191249.61936187744</v>
      </c>
      <c r="K116" s="29">
        <f ca="1">J116-J116*Оглавление!$K$21</f>
        <v>191249.61936187744</v>
      </c>
      <c r="L116" s="39"/>
      <c r="M116" s="29">
        <f t="shared" ca="1" si="5"/>
        <v>0</v>
      </c>
      <c r="P116" s="18"/>
    </row>
    <row r="117" spans="1:16" ht="12" customHeight="1" x14ac:dyDescent="0.25">
      <c r="A117" s="878"/>
      <c r="B117" s="115" t="s">
        <v>1186</v>
      </c>
      <c r="C117" s="662" t="s">
        <v>1187</v>
      </c>
      <c r="D117" s="662"/>
      <c r="E117" s="28">
        <v>500</v>
      </c>
      <c r="F117" s="439">
        <v>25</v>
      </c>
      <c r="G117" s="439">
        <v>4</v>
      </c>
      <c r="H117" s="103" t="s">
        <v>1035</v>
      </c>
      <c r="I117" s="439">
        <v>111.2</v>
      </c>
      <c r="J117" s="416">
        <f ca="1">VLOOKUP(B117,'Конвертация цен'!C:H,6,FALSE)</f>
        <v>463149.95874023438</v>
      </c>
      <c r="K117" s="29">
        <f ca="1">J117-J117*Оглавление!$K$21</f>
        <v>463149.95874023438</v>
      </c>
      <c r="L117" s="39"/>
      <c r="M117" s="29">
        <f t="shared" ca="1" si="5"/>
        <v>0</v>
      </c>
      <c r="P117" s="18"/>
    </row>
    <row r="118" spans="1:16" ht="12" customHeight="1" x14ac:dyDescent="0.25">
      <c r="A118" s="878"/>
      <c r="B118" s="115" t="s">
        <v>1112</v>
      </c>
      <c r="C118" s="662" t="s">
        <v>1113</v>
      </c>
      <c r="D118" s="662"/>
      <c r="E118" s="28">
        <v>750</v>
      </c>
      <c r="F118" s="439">
        <v>10</v>
      </c>
      <c r="G118" s="439">
        <v>4</v>
      </c>
      <c r="H118" s="103" t="s">
        <v>1035</v>
      </c>
      <c r="I118" s="249">
        <v>130</v>
      </c>
      <c r="J118" s="416">
        <f>VLOOKUP(B118,'Конвертация цен'!C:H,6,FALSE)</f>
        <v>182400</v>
      </c>
      <c r="K118" s="29">
        <f>J118-J118*Оглавление!$K$21</f>
        <v>182400</v>
      </c>
      <c r="L118" s="39"/>
      <c r="M118" s="29">
        <f t="shared" si="5"/>
        <v>0</v>
      </c>
      <c r="P118" s="18"/>
    </row>
    <row r="119" spans="1:16" ht="12" customHeight="1" x14ac:dyDescent="0.25">
      <c r="A119" s="878"/>
      <c r="B119" s="115" t="s">
        <v>1146</v>
      </c>
      <c r="C119" s="662" t="s">
        <v>1147</v>
      </c>
      <c r="D119" s="662"/>
      <c r="E119" s="28">
        <v>750</v>
      </c>
      <c r="F119" s="439">
        <v>16</v>
      </c>
      <c r="G119" s="439">
        <v>4</v>
      </c>
      <c r="H119" s="103" t="s">
        <v>1038</v>
      </c>
      <c r="I119" s="249">
        <v>211</v>
      </c>
      <c r="J119" s="416">
        <f ca="1">VLOOKUP(B119,'Конвертация цен'!C:H,6,FALSE)</f>
        <v>392512.30780029297</v>
      </c>
      <c r="K119" s="29">
        <f ca="1">J119-J119*Оглавление!$K$21</f>
        <v>392512.30780029297</v>
      </c>
      <c r="L119" s="39"/>
      <c r="M119" s="29">
        <f t="shared" ca="1" si="5"/>
        <v>0</v>
      </c>
      <c r="P119" s="18"/>
    </row>
    <row r="120" spans="1:16" ht="12" customHeight="1" x14ac:dyDescent="0.25">
      <c r="A120" s="878"/>
      <c r="B120" s="115" t="s">
        <v>1188</v>
      </c>
      <c r="C120" s="662" t="s">
        <v>1189</v>
      </c>
      <c r="D120" s="662"/>
      <c r="E120" s="28">
        <v>750</v>
      </c>
      <c r="F120" s="439">
        <v>25</v>
      </c>
      <c r="G120" s="439">
        <v>4</v>
      </c>
      <c r="H120" s="103" t="s">
        <v>1038</v>
      </c>
      <c r="I120" s="249">
        <v>231</v>
      </c>
      <c r="J120" s="416">
        <f ca="1">VLOOKUP(B120,'Конвертация цен'!C:H,6,FALSE)</f>
        <v>661681.81015777588</v>
      </c>
      <c r="K120" s="29">
        <f ca="1">J120-J120*Оглавление!$K$21</f>
        <v>661681.81015777588</v>
      </c>
      <c r="L120" s="39"/>
      <c r="M120" s="29">
        <f t="shared" ca="1" si="5"/>
        <v>0</v>
      </c>
      <c r="P120" s="18"/>
    </row>
    <row r="121" spans="1:16" ht="12" customHeight="1" x14ac:dyDescent="0.25">
      <c r="A121" s="878"/>
      <c r="B121" s="115" t="s">
        <v>1114</v>
      </c>
      <c r="C121" s="662" t="s">
        <v>1115</v>
      </c>
      <c r="D121" s="662"/>
      <c r="E121" s="28">
        <v>1000</v>
      </c>
      <c r="F121" s="439">
        <v>10</v>
      </c>
      <c r="G121" s="439">
        <v>4</v>
      </c>
      <c r="H121" s="103" t="s">
        <v>1038</v>
      </c>
      <c r="I121" s="249">
        <v>165</v>
      </c>
      <c r="J121" s="416">
        <f>VLOOKUP(B121,'Конвертация цен'!C:H,6,FALSE)</f>
        <v>296421</v>
      </c>
      <c r="K121" s="29">
        <f>J121-J121*Оглавление!$K$21</f>
        <v>296421</v>
      </c>
      <c r="L121" s="39"/>
      <c r="M121" s="29">
        <f t="shared" si="5"/>
        <v>0</v>
      </c>
      <c r="P121" s="18"/>
    </row>
    <row r="122" spans="1:16" ht="12" customHeight="1" x14ac:dyDescent="0.25">
      <c r="A122" s="878"/>
      <c r="B122" s="115" t="s">
        <v>1148</v>
      </c>
      <c r="C122" s="662" t="s">
        <v>1149</v>
      </c>
      <c r="D122" s="662"/>
      <c r="E122" s="28">
        <v>1000</v>
      </c>
      <c r="F122" s="439">
        <v>16</v>
      </c>
      <c r="G122" s="439">
        <v>4</v>
      </c>
      <c r="H122" s="103" t="s">
        <v>1038</v>
      </c>
      <c r="I122" s="249">
        <v>245</v>
      </c>
      <c r="J122" s="416">
        <f ca="1">VLOOKUP(B122,'Конвертация цен'!C:H,6,FALSE)</f>
        <v>493917.38917541504</v>
      </c>
      <c r="K122" s="29">
        <f ca="1">J122-J122*Оглавление!$K$21</f>
        <v>493917.38917541504</v>
      </c>
      <c r="L122" s="39"/>
      <c r="M122" s="29">
        <f t="shared" ca="1" si="5"/>
        <v>0</v>
      </c>
      <c r="P122" s="18"/>
    </row>
    <row r="123" spans="1:16" ht="12" customHeight="1" x14ac:dyDescent="0.25">
      <c r="A123" s="878"/>
      <c r="B123" s="115" t="s">
        <v>1190</v>
      </c>
      <c r="C123" s="662" t="s">
        <v>1191</v>
      </c>
      <c r="D123" s="662"/>
      <c r="E123" s="28">
        <v>1000</v>
      </c>
      <c r="F123" s="439">
        <v>25</v>
      </c>
      <c r="G123" s="439">
        <v>4</v>
      </c>
      <c r="H123" s="103" t="s">
        <v>1038</v>
      </c>
      <c r="I123" s="249">
        <v>265</v>
      </c>
      <c r="J123" s="416">
        <f ca="1">VLOOKUP(B123,'Конвертация цен'!C:H,6,FALSE)</f>
        <v>809693.17668914795</v>
      </c>
      <c r="K123" s="29">
        <f ca="1">J123-J123*Оглавление!$K$21</f>
        <v>809693.17668914795</v>
      </c>
      <c r="L123" s="39"/>
      <c r="M123" s="29">
        <f t="shared" ca="1" si="5"/>
        <v>0</v>
      </c>
      <c r="P123" s="18"/>
    </row>
    <row r="124" spans="1:16" ht="12" customHeight="1" x14ac:dyDescent="0.25">
      <c r="A124" s="878"/>
      <c r="B124" s="115" t="s">
        <v>1116</v>
      </c>
      <c r="C124" s="662" t="s">
        <v>1117</v>
      </c>
      <c r="D124" s="662"/>
      <c r="E124" s="28">
        <v>1500</v>
      </c>
      <c r="F124" s="439">
        <v>10</v>
      </c>
      <c r="G124" s="439">
        <v>4</v>
      </c>
      <c r="H124" s="103" t="s">
        <v>1038</v>
      </c>
      <c r="I124" s="249">
        <v>257</v>
      </c>
      <c r="J124" s="416">
        <f>VLOOKUP(B124,'Конвертация цен'!C:H,6,FALSE)</f>
        <v>713694</v>
      </c>
      <c r="K124" s="29">
        <f>J124-J124*Оглавление!$K$21</f>
        <v>713694</v>
      </c>
      <c r="L124" s="39"/>
      <c r="M124" s="29">
        <f t="shared" si="5"/>
        <v>0</v>
      </c>
      <c r="P124" s="18"/>
    </row>
    <row r="125" spans="1:16" ht="12" customHeight="1" x14ac:dyDescent="0.25">
      <c r="A125" s="878"/>
      <c r="B125" s="115" t="s">
        <v>1150</v>
      </c>
      <c r="C125" s="662" t="s">
        <v>1151</v>
      </c>
      <c r="D125" s="662"/>
      <c r="E125" s="28">
        <v>1500</v>
      </c>
      <c r="F125" s="439">
        <v>16</v>
      </c>
      <c r="G125" s="439">
        <v>4</v>
      </c>
      <c r="H125" s="103" t="s">
        <v>1038</v>
      </c>
      <c r="I125" s="249">
        <v>390</v>
      </c>
      <c r="J125" s="416">
        <f ca="1">VLOOKUP(B125,'Конвертация цен'!C:H,6,FALSE)</f>
        <v>675700.1068649292</v>
      </c>
      <c r="K125" s="29">
        <f ca="1">J125-J125*Оглавление!$K$21</f>
        <v>675700.1068649292</v>
      </c>
      <c r="L125" s="39"/>
      <c r="M125" s="29">
        <f t="shared" ca="1" si="5"/>
        <v>0</v>
      </c>
      <c r="P125" s="18"/>
    </row>
    <row r="126" spans="1:16" ht="12" customHeight="1" x14ac:dyDescent="0.25">
      <c r="A126" s="878"/>
      <c r="B126" s="115" t="s">
        <v>1192</v>
      </c>
      <c r="C126" s="662" t="s">
        <v>1193</v>
      </c>
      <c r="D126" s="662"/>
      <c r="E126" s="28">
        <v>1500</v>
      </c>
      <c r="F126" s="439">
        <v>25</v>
      </c>
      <c r="G126" s="439">
        <v>4</v>
      </c>
      <c r="H126" s="103" t="s">
        <v>1038</v>
      </c>
      <c r="I126" s="249">
        <v>410</v>
      </c>
      <c r="J126" s="416">
        <f ca="1">VLOOKUP(B126,'Конвертация цен'!C:H,6,FALSE)</f>
        <v>1036989.8447265625</v>
      </c>
      <c r="K126" s="29">
        <f ca="1">J126-J126*Оглавление!$K$21</f>
        <v>1036989.8447265625</v>
      </c>
      <c r="L126" s="39"/>
      <c r="M126" s="29">
        <f t="shared" ca="1" si="5"/>
        <v>0</v>
      </c>
      <c r="P126" s="18"/>
    </row>
    <row r="127" spans="1:16" ht="12" customHeight="1" x14ac:dyDescent="0.25">
      <c r="A127" s="878"/>
      <c r="B127" s="115" t="s">
        <v>1118</v>
      </c>
      <c r="C127" s="662" t="s">
        <v>1119</v>
      </c>
      <c r="D127" s="662"/>
      <c r="E127" s="28">
        <v>2000</v>
      </c>
      <c r="F127" s="439">
        <v>10</v>
      </c>
      <c r="G127" s="439">
        <v>4</v>
      </c>
      <c r="H127" s="103" t="s">
        <v>1038</v>
      </c>
      <c r="I127" s="249">
        <v>375</v>
      </c>
      <c r="J127" s="416">
        <f>VLOOKUP(B127,'Конвертация цен'!C:H,6,FALSE)</f>
        <v>922612</v>
      </c>
      <c r="K127" s="29">
        <f>J127-J127*Оглавление!$K$21</f>
        <v>922612</v>
      </c>
      <c r="L127" s="39"/>
      <c r="M127" s="29">
        <f t="shared" si="5"/>
        <v>0</v>
      </c>
      <c r="P127" s="18"/>
    </row>
    <row r="128" spans="1:16" ht="12" customHeight="1" x14ac:dyDescent="0.25">
      <c r="A128" s="878"/>
      <c r="B128" s="115" t="s">
        <v>1152</v>
      </c>
      <c r="C128" s="662" t="s">
        <v>1153</v>
      </c>
      <c r="D128" s="662"/>
      <c r="E128" s="28">
        <v>2000</v>
      </c>
      <c r="F128" s="439">
        <v>16</v>
      </c>
      <c r="G128" s="439">
        <v>4</v>
      </c>
      <c r="H128" s="103" t="s">
        <v>1038</v>
      </c>
      <c r="I128" s="249">
        <v>535</v>
      </c>
      <c r="J128" s="416">
        <f ca="1">VLOOKUP(B128,'Конвертация цен'!C:H,6,FALSE)</f>
        <v>1053921.0342559814</v>
      </c>
      <c r="K128" s="29">
        <f ca="1">J128-J128*Оглавление!$K$21</f>
        <v>1053921.0342559814</v>
      </c>
      <c r="L128" s="39"/>
      <c r="M128" s="29">
        <f t="shared" ca="1" si="5"/>
        <v>0</v>
      </c>
      <c r="P128" s="18"/>
    </row>
    <row r="129" spans="1:16" ht="12" customHeight="1" x14ac:dyDescent="0.25">
      <c r="A129" s="878"/>
      <c r="B129" s="115" t="s">
        <v>1194</v>
      </c>
      <c r="C129" s="662" t="s">
        <v>1195</v>
      </c>
      <c r="D129" s="662"/>
      <c r="E129" s="28">
        <v>2000</v>
      </c>
      <c r="F129" s="439">
        <v>25</v>
      </c>
      <c r="G129" s="439">
        <v>4</v>
      </c>
      <c r="H129" s="103" t="s">
        <v>1038</v>
      </c>
      <c r="I129" s="249">
        <v>555</v>
      </c>
      <c r="J129" s="416">
        <f ca="1">VLOOKUP(B129,'Конвертация цен'!C:H,6,FALSE)</f>
        <v>1627487.8365402222</v>
      </c>
      <c r="K129" s="29">
        <f ca="1">J129-J129*Оглавление!$K$21</f>
        <v>1627487.8365402222</v>
      </c>
      <c r="L129" s="39"/>
      <c r="M129" s="29">
        <f t="shared" ca="1" si="5"/>
        <v>0</v>
      </c>
      <c r="P129" s="18"/>
    </row>
    <row r="130" spans="1:16" ht="12" customHeight="1" x14ac:dyDescent="0.25">
      <c r="A130" s="878"/>
      <c r="B130" s="115" t="s">
        <v>1120</v>
      </c>
      <c r="C130" s="662" t="s">
        <v>1121</v>
      </c>
      <c r="D130" s="662"/>
      <c r="E130" s="28">
        <v>2500</v>
      </c>
      <c r="F130" s="439">
        <v>10</v>
      </c>
      <c r="G130" s="439">
        <v>4</v>
      </c>
      <c r="H130" s="103" t="s">
        <v>1038</v>
      </c>
      <c r="I130" s="249">
        <v>307</v>
      </c>
      <c r="J130" s="416">
        <f>VLOOKUP(B130,'Конвертация цен'!C:H,6,FALSE)</f>
        <v>966327</v>
      </c>
      <c r="K130" s="29">
        <f>J130-J130*Оглавление!$K$21</f>
        <v>966327</v>
      </c>
      <c r="L130" s="39"/>
      <c r="M130" s="29">
        <f t="shared" si="5"/>
        <v>0</v>
      </c>
      <c r="P130" s="18"/>
    </row>
    <row r="131" spans="1:16" ht="12" customHeight="1" x14ac:dyDescent="0.25">
      <c r="A131" s="878"/>
      <c r="B131" s="115" t="s">
        <v>1196</v>
      </c>
      <c r="C131" s="662" t="s">
        <v>1197</v>
      </c>
      <c r="D131" s="662"/>
      <c r="E131" s="28">
        <v>2500</v>
      </c>
      <c r="F131" s="439">
        <v>25</v>
      </c>
      <c r="G131" s="439">
        <v>4</v>
      </c>
      <c r="H131" s="103" t="s">
        <v>1038</v>
      </c>
      <c r="I131" s="249">
        <v>720</v>
      </c>
      <c r="J131" s="416">
        <f ca="1">VLOOKUP(B131,'Конвертация цен'!C:H,6,FALSE)</f>
        <v>1841949.5705795288</v>
      </c>
      <c r="K131" s="29">
        <f ca="1">J131-J131*Оглавление!$K$21</f>
        <v>1841949.5705795288</v>
      </c>
      <c r="L131" s="39"/>
      <c r="M131" s="29">
        <f t="shared" ca="1" si="5"/>
        <v>0</v>
      </c>
      <c r="P131" s="18"/>
    </row>
    <row r="132" spans="1:16" ht="12" customHeight="1" x14ac:dyDescent="0.25">
      <c r="A132" s="878"/>
      <c r="B132" s="115" t="s">
        <v>1122</v>
      </c>
      <c r="C132" s="662" t="s">
        <v>1123</v>
      </c>
      <c r="D132" s="662"/>
      <c r="E132" s="28">
        <v>3000</v>
      </c>
      <c r="F132" s="439">
        <v>10</v>
      </c>
      <c r="G132" s="439">
        <v>4</v>
      </c>
      <c r="H132" s="103" t="s">
        <v>1039</v>
      </c>
      <c r="I132" s="249">
        <v>750</v>
      </c>
      <c r="J132" s="416">
        <f>VLOOKUP(B132,'Конвертация цен'!C:H,6,FALSE)</f>
        <v>1176593</v>
      </c>
      <c r="K132" s="29">
        <f>J132-J132*Оглавление!$K$21</f>
        <v>1176593</v>
      </c>
      <c r="L132" s="39"/>
      <c r="M132" s="29">
        <f t="shared" si="5"/>
        <v>0</v>
      </c>
      <c r="P132" s="18"/>
    </row>
    <row r="133" spans="1:16" ht="12" customHeight="1" x14ac:dyDescent="0.25">
      <c r="A133" s="878"/>
      <c r="B133" s="115" t="s">
        <v>1154</v>
      </c>
      <c r="C133" s="662" t="s">
        <v>1155</v>
      </c>
      <c r="D133" s="662"/>
      <c r="E133" s="28">
        <v>3000</v>
      </c>
      <c r="F133" s="439">
        <v>16</v>
      </c>
      <c r="G133" s="439">
        <v>4</v>
      </c>
      <c r="H133" s="103" t="s">
        <v>1039</v>
      </c>
      <c r="I133" s="249">
        <v>825</v>
      </c>
      <c r="J133" s="416">
        <f ca="1">VLOOKUP(B133,'Конвертация цен'!C:H,6,FALSE)</f>
        <v>1420581.418258667</v>
      </c>
      <c r="K133" s="29">
        <f ca="1">J133-J133*Оглавление!$K$21</f>
        <v>1420581.418258667</v>
      </c>
      <c r="L133" s="39"/>
      <c r="M133" s="29">
        <f t="shared" ca="1" si="5"/>
        <v>0</v>
      </c>
    </row>
    <row r="134" spans="1:16" ht="12" customHeight="1" x14ac:dyDescent="0.25">
      <c r="A134" s="878"/>
      <c r="B134" s="115" t="s">
        <v>1198</v>
      </c>
      <c r="C134" s="662" t="s">
        <v>1199</v>
      </c>
      <c r="D134" s="662"/>
      <c r="E134" s="28">
        <v>3000</v>
      </c>
      <c r="F134" s="439">
        <v>25</v>
      </c>
      <c r="G134" s="439">
        <v>4</v>
      </c>
      <c r="H134" s="103" t="s">
        <v>1039</v>
      </c>
      <c r="I134" s="249">
        <v>845</v>
      </c>
      <c r="J134" s="416">
        <f ca="1">VLOOKUP(B134,'Конвертация цен'!C:H,6,FALSE)</f>
        <v>2148258.4564208984</v>
      </c>
      <c r="K134" s="29">
        <f ca="1">J134-J134*Оглавление!$K$21</f>
        <v>2148258.4564208984</v>
      </c>
      <c r="L134" s="39"/>
      <c r="M134" s="29">
        <f t="shared" ca="1" si="5"/>
        <v>0</v>
      </c>
    </row>
    <row r="135" spans="1:16" ht="12" customHeight="1" x14ac:dyDescent="0.25">
      <c r="A135" s="878"/>
      <c r="B135" s="115" t="s">
        <v>1208</v>
      </c>
      <c r="C135" s="662" t="s">
        <v>1209</v>
      </c>
      <c r="D135" s="662"/>
      <c r="E135" s="28">
        <v>4000</v>
      </c>
      <c r="F135" s="439">
        <v>10</v>
      </c>
      <c r="G135" s="439">
        <v>4</v>
      </c>
      <c r="H135" s="103" t="s">
        <v>1056</v>
      </c>
      <c r="I135" s="249">
        <v>1003.1</v>
      </c>
      <c r="J135" s="416">
        <f ca="1">VLOOKUP(B135,'Конвертация цен'!C:H,6,FALSE)</f>
        <v>1748190.832862854</v>
      </c>
      <c r="K135" s="29">
        <f ca="1">J135-J135*Оглавление!$K$21</f>
        <v>1748190.832862854</v>
      </c>
      <c r="L135" s="39"/>
      <c r="M135" s="29">
        <f t="shared" ref="M135:M146" ca="1" si="6">L135*K135</f>
        <v>0</v>
      </c>
    </row>
    <row r="136" spans="1:16" ht="12" customHeight="1" x14ac:dyDescent="0.25">
      <c r="A136" s="878"/>
      <c r="B136" s="115" t="s">
        <v>1156</v>
      </c>
      <c r="C136" s="662" t="s">
        <v>1157</v>
      </c>
      <c r="D136" s="662"/>
      <c r="E136" s="28">
        <v>4000</v>
      </c>
      <c r="F136" s="439">
        <v>16</v>
      </c>
      <c r="G136" s="439">
        <v>4</v>
      </c>
      <c r="H136" s="103" t="s">
        <v>1056</v>
      </c>
      <c r="I136" s="249">
        <v>1003.1</v>
      </c>
      <c r="J136" s="416">
        <f ca="1">VLOOKUP(B136,'Конвертация цен'!C:H,6,FALSE)</f>
        <v>2235645.2410888672</v>
      </c>
      <c r="K136" s="29">
        <f ca="1">J136-J136*Оглавление!$K$21</f>
        <v>2235645.2410888672</v>
      </c>
      <c r="L136" s="39"/>
      <c r="M136" s="29">
        <f t="shared" ca="1" si="6"/>
        <v>0</v>
      </c>
    </row>
    <row r="137" spans="1:16" ht="12" customHeight="1" x14ac:dyDescent="0.25">
      <c r="A137" s="878"/>
      <c r="B137" s="115" t="s">
        <v>1200</v>
      </c>
      <c r="C137" s="662" t="s">
        <v>1201</v>
      </c>
      <c r="D137" s="662"/>
      <c r="E137" s="28">
        <v>4000</v>
      </c>
      <c r="F137" s="439">
        <v>25</v>
      </c>
      <c r="G137" s="439">
        <v>4</v>
      </c>
      <c r="H137" s="103" t="s">
        <v>1056</v>
      </c>
      <c r="I137" s="249">
        <v>1023.06</v>
      </c>
      <c r="J137" s="416">
        <f ca="1">VLOOKUP(B137,'Конвертация цен'!C:H,6,FALSE)</f>
        <v>3004557.9182662964</v>
      </c>
      <c r="K137" s="29">
        <f ca="1">J137-J137*Оглавление!$K$21</f>
        <v>3004557.9182662964</v>
      </c>
      <c r="L137" s="39"/>
      <c r="M137" s="29">
        <f t="shared" ca="1" si="6"/>
        <v>0</v>
      </c>
    </row>
    <row r="138" spans="1:16" ht="12" customHeight="1" x14ac:dyDescent="0.25">
      <c r="A138" s="878"/>
      <c r="B138" s="115" t="s">
        <v>1210</v>
      </c>
      <c r="C138" s="662" t="s">
        <v>1211</v>
      </c>
      <c r="D138" s="662"/>
      <c r="E138" s="28">
        <v>5000</v>
      </c>
      <c r="F138" s="439">
        <v>10</v>
      </c>
      <c r="G138" s="439">
        <v>4</v>
      </c>
      <c r="H138" s="103" t="s">
        <v>1056</v>
      </c>
      <c r="I138" s="249">
        <v>1139</v>
      </c>
      <c r="J138" s="416">
        <f ca="1">VLOOKUP(B138,'Конвертация цен'!C:H,6,FALSE)</f>
        <v>2375646.1523590088</v>
      </c>
      <c r="K138" s="29">
        <f ca="1">J138-J138*Оглавление!$K$21</f>
        <v>2375646.1523590088</v>
      </c>
      <c r="L138" s="39"/>
      <c r="M138" s="29">
        <f t="shared" ca="1" si="6"/>
        <v>0</v>
      </c>
    </row>
    <row r="139" spans="1:16" ht="12" customHeight="1" x14ac:dyDescent="0.25">
      <c r="A139" s="878"/>
      <c r="B139" s="115" t="s">
        <v>1158</v>
      </c>
      <c r="C139" s="662" t="s">
        <v>1159</v>
      </c>
      <c r="D139" s="662"/>
      <c r="E139" s="28">
        <v>5000</v>
      </c>
      <c r="F139" s="439">
        <v>16</v>
      </c>
      <c r="G139" s="439">
        <v>4</v>
      </c>
      <c r="H139" s="103" t="s">
        <v>1056</v>
      </c>
      <c r="I139" s="249">
        <v>1139</v>
      </c>
      <c r="J139" s="416">
        <f ca="1">VLOOKUP(B139,'Конвертация цен'!C:H,6,FALSE)</f>
        <v>2858185.0539474487</v>
      </c>
      <c r="K139" s="29">
        <f ca="1">J139-J139*Оглавление!$K$21</f>
        <v>2858185.0539474487</v>
      </c>
      <c r="L139" s="39"/>
      <c r="M139" s="29">
        <f t="shared" ca="1" si="6"/>
        <v>0</v>
      </c>
    </row>
    <row r="140" spans="1:16" ht="12" customHeight="1" x14ac:dyDescent="0.25">
      <c r="A140" s="878"/>
      <c r="B140" s="115" t="s">
        <v>1202</v>
      </c>
      <c r="C140" s="662" t="s">
        <v>1203</v>
      </c>
      <c r="D140" s="662"/>
      <c r="E140" s="28">
        <v>5000</v>
      </c>
      <c r="F140" s="439">
        <v>25</v>
      </c>
      <c r="G140" s="439">
        <v>4</v>
      </c>
      <c r="H140" s="103" t="s">
        <v>1056</v>
      </c>
      <c r="I140" s="249">
        <v>1159</v>
      </c>
      <c r="J140" s="416">
        <f ca="1">VLOOKUP(B140,'Конвертация цен'!C:H,6,FALSE)</f>
        <v>3768373.0330047607</v>
      </c>
      <c r="K140" s="29">
        <f ca="1">J140-J140*Оглавление!$K$21</f>
        <v>3768373.0330047607</v>
      </c>
      <c r="L140" s="39"/>
      <c r="M140" s="29">
        <f t="shared" ca="1" si="6"/>
        <v>0</v>
      </c>
    </row>
    <row r="141" spans="1:16" ht="12" customHeight="1" x14ac:dyDescent="0.25">
      <c r="A141" s="878"/>
      <c r="B141" s="115" t="s">
        <v>1212</v>
      </c>
      <c r="C141" s="662" t="s">
        <v>1213</v>
      </c>
      <c r="D141" s="662"/>
      <c r="E141" s="28">
        <v>8000</v>
      </c>
      <c r="F141" s="439">
        <v>10</v>
      </c>
      <c r="G141" s="439">
        <v>4</v>
      </c>
      <c r="H141" s="103" t="s">
        <v>1056</v>
      </c>
      <c r="I141" s="249">
        <v>1470</v>
      </c>
      <c r="J141" s="416">
        <f ca="1">VLOOKUP(B141,'Конвертация цен'!C:H,6,FALSE)</f>
        <v>4312901.934967041</v>
      </c>
      <c r="K141" s="29">
        <f ca="1">J141-J141*Оглавление!$K$21</f>
        <v>4312901.934967041</v>
      </c>
      <c r="L141" s="39"/>
      <c r="M141" s="29">
        <f t="shared" ca="1" si="6"/>
        <v>0</v>
      </c>
    </row>
    <row r="142" spans="1:16" ht="12" customHeight="1" x14ac:dyDescent="0.25">
      <c r="A142" s="878"/>
      <c r="B142" s="115" t="s">
        <v>1160</v>
      </c>
      <c r="C142" s="662" t="s">
        <v>1161</v>
      </c>
      <c r="D142" s="662"/>
      <c r="E142" s="28">
        <v>8000</v>
      </c>
      <c r="F142" s="439">
        <v>16</v>
      </c>
      <c r="G142" s="439">
        <v>4</v>
      </c>
      <c r="H142" s="103" t="s">
        <v>1056</v>
      </c>
      <c r="I142" s="249">
        <v>1637</v>
      </c>
      <c r="J142" s="416">
        <f ca="1">VLOOKUP(B142,'Конвертация цен'!C:H,6,FALSE)</f>
        <v>6367583.7094726563</v>
      </c>
      <c r="K142" s="29">
        <f ca="1">J142-J142*Оглавление!$K$21</f>
        <v>6367583.7094726563</v>
      </c>
      <c r="L142" s="39"/>
      <c r="M142" s="29">
        <f t="shared" ca="1" si="6"/>
        <v>0</v>
      </c>
    </row>
    <row r="143" spans="1:16" ht="12" customHeight="1" x14ac:dyDescent="0.25">
      <c r="A143" s="878"/>
      <c r="B143" s="115" t="s">
        <v>1204</v>
      </c>
      <c r="C143" s="662" t="s">
        <v>1205</v>
      </c>
      <c r="D143" s="662"/>
      <c r="E143" s="28">
        <v>8000</v>
      </c>
      <c r="F143" s="439">
        <v>25</v>
      </c>
      <c r="G143" s="439">
        <v>4</v>
      </c>
      <c r="H143" s="103" t="s">
        <v>1056</v>
      </c>
      <c r="I143" s="249">
        <v>1657</v>
      </c>
      <c r="J143" s="416">
        <f ca="1">VLOOKUP(B143,'Конвертация цен'!C:H,6,FALSE)</f>
        <v>7483949.883605957</v>
      </c>
      <c r="K143" s="29">
        <f ca="1">J143-J143*Оглавление!$K$21</f>
        <v>7483949.883605957</v>
      </c>
      <c r="L143" s="39"/>
      <c r="M143" s="29">
        <f t="shared" ca="1" si="6"/>
        <v>0</v>
      </c>
    </row>
    <row r="144" spans="1:16" ht="12" customHeight="1" x14ac:dyDescent="0.25">
      <c r="A144" s="878"/>
      <c r="B144" s="115" t="s">
        <v>1214</v>
      </c>
      <c r="C144" s="662" t="s">
        <v>1215</v>
      </c>
      <c r="D144" s="662"/>
      <c r="E144" s="28">
        <v>10000</v>
      </c>
      <c r="F144" s="439">
        <v>10</v>
      </c>
      <c r="G144" s="439">
        <v>4</v>
      </c>
      <c r="H144" s="103" t="s">
        <v>1057</v>
      </c>
      <c r="I144" s="249">
        <v>1920</v>
      </c>
      <c r="J144" s="416">
        <f ca="1">VLOOKUP(B144,'Конвертация цен'!C:H,6,FALSE)</f>
        <v>5071619.4872665405</v>
      </c>
      <c r="K144" s="29">
        <f ca="1">J144-J144*Оглавление!$K$21</f>
        <v>5071619.4872665405</v>
      </c>
      <c r="L144" s="39"/>
      <c r="M144" s="29">
        <f t="shared" ca="1" si="6"/>
        <v>0</v>
      </c>
    </row>
    <row r="145" spans="1:13" ht="12" customHeight="1" x14ac:dyDescent="0.25">
      <c r="A145" s="878"/>
      <c r="B145" s="115" t="s">
        <v>1162</v>
      </c>
      <c r="C145" s="662" t="s">
        <v>1163</v>
      </c>
      <c r="D145" s="662"/>
      <c r="E145" s="28">
        <v>10000</v>
      </c>
      <c r="F145" s="439">
        <v>16</v>
      </c>
      <c r="G145" s="439">
        <v>4</v>
      </c>
      <c r="H145" s="103" t="s">
        <v>1057</v>
      </c>
      <c r="I145" s="249">
        <v>2500</v>
      </c>
      <c r="J145" s="416">
        <f ca="1">VLOOKUP(B145,'Конвертация цен'!C:H,6,FALSE)</f>
        <v>7387278.2530670166</v>
      </c>
      <c r="K145" s="29">
        <f ca="1">J145-J145*Оглавление!$K$21</f>
        <v>7387278.2530670166</v>
      </c>
      <c r="L145" s="39"/>
      <c r="M145" s="29">
        <f t="shared" ca="1" si="6"/>
        <v>0</v>
      </c>
    </row>
    <row r="146" spans="1:13" ht="12" customHeight="1" x14ac:dyDescent="0.25">
      <c r="A146" s="878"/>
      <c r="B146" s="115" t="s">
        <v>1206</v>
      </c>
      <c r="C146" s="662" t="s">
        <v>1207</v>
      </c>
      <c r="D146" s="662"/>
      <c r="E146" s="28">
        <v>10000</v>
      </c>
      <c r="F146" s="439">
        <v>25</v>
      </c>
      <c r="G146" s="439">
        <v>4</v>
      </c>
      <c r="H146" s="103" t="s">
        <v>1057</v>
      </c>
      <c r="I146" s="249">
        <v>2520</v>
      </c>
      <c r="J146" s="416">
        <f ca="1">VLOOKUP(B146,'Конвертация цен'!C:H,6,FALSE)</f>
        <v>8980721.6547470093</v>
      </c>
      <c r="K146" s="29">
        <f ca="1">J146-J146*Оглавление!$K$21</f>
        <v>8980721.6547470093</v>
      </c>
      <c r="L146" s="39"/>
      <c r="M146" s="29">
        <f t="shared" ca="1" si="6"/>
        <v>0</v>
      </c>
    </row>
    <row r="147" spans="1:13" s="18" customFormat="1" ht="12" customHeight="1" x14ac:dyDescent="0.2">
      <c r="A147" s="67"/>
      <c r="B147" s="65"/>
      <c r="C147" s="40"/>
      <c r="D147" s="16"/>
      <c r="E147" s="16"/>
      <c r="F147" s="16"/>
      <c r="G147" s="22"/>
      <c r="H147" s="22"/>
      <c r="I147" s="16"/>
      <c r="J147" s="17"/>
      <c r="K147" s="16"/>
      <c r="L147" s="16"/>
      <c r="M147" s="16"/>
    </row>
    <row r="148" spans="1:13" s="18" customFormat="1" ht="12" customHeight="1" x14ac:dyDescent="0.2">
      <c r="A148" s="374" t="s">
        <v>1217</v>
      </c>
      <c r="B148" s="65"/>
      <c r="C148" s="70"/>
      <c r="D148" s="16"/>
      <c r="E148" s="16"/>
      <c r="F148" s="16"/>
      <c r="G148" s="22"/>
      <c r="H148" s="22"/>
      <c r="I148" s="16"/>
      <c r="J148" s="17"/>
      <c r="K148" s="16"/>
      <c r="L148" s="16"/>
      <c r="M148" s="16"/>
    </row>
    <row r="149" spans="1:13" s="18" customFormat="1" ht="12" customHeight="1" x14ac:dyDescent="0.2">
      <c r="A149" s="55" t="s">
        <v>954</v>
      </c>
      <c r="B149" s="66"/>
      <c r="C149" s="70"/>
      <c r="D149" s="16"/>
      <c r="E149" s="16"/>
      <c r="F149" s="16"/>
      <c r="G149" s="22"/>
      <c r="H149" s="22"/>
      <c r="I149" s="16"/>
      <c r="J149" s="17"/>
      <c r="K149" s="16"/>
      <c r="L149" s="16"/>
      <c r="M149" s="16"/>
    </row>
    <row r="150" spans="1:13" s="18" customFormat="1" ht="12" customHeight="1" x14ac:dyDescent="0.2">
      <c r="A150" s="55" t="s">
        <v>955</v>
      </c>
      <c r="B150" s="66"/>
      <c r="C150" s="70"/>
      <c r="D150" s="16"/>
      <c r="E150" s="16"/>
      <c r="F150" s="16"/>
      <c r="G150" s="22"/>
      <c r="H150" s="22"/>
      <c r="I150" s="16"/>
      <c r="J150" s="17"/>
      <c r="K150" s="16"/>
      <c r="L150" s="16"/>
      <c r="M150" s="16"/>
    </row>
    <row r="151" spans="1:13" s="18" customFormat="1" ht="12" customHeight="1" x14ac:dyDescent="0.2">
      <c r="A151" s="55" t="s">
        <v>1087</v>
      </c>
      <c r="B151" s="66"/>
      <c r="C151" s="70"/>
      <c r="D151" s="16"/>
      <c r="E151" s="16"/>
      <c r="F151" s="16"/>
      <c r="G151" s="22"/>
      <c r="H151" s="22"/>
      <c r="I151" s="16"/>
      <c r="J151" s="17"/>
      <c r="K151" s="16"/>
      <c r="L151" s="16"/>
      <c r="M151" s="16"/>
    </row>
    <row r="152" spans="1:13" s="18" customFormat="1" ht="12" customHeight="1" x14ac:dyDescent="0.2">
      <c r="A152" s="55" t="s">
        <v>956</v>
      </c>
      <c r="B152" s="66"/>
      <c r="C152" s="74"/>
      <c r="D152" s="16"/>
      <c r="E152" s="16"/>
      <c r="F152" s="16"/>
      <c r="G152" s="22"/>
      <c r="H152" s="22"/>
      <c r="I152" s="16"/>
      <c r="J152" s="17"/>
      <c r="K152" s="16"/>
      <c r="L152" s="16"/>
      <c r="M152" s="16"/>
    </row>
    <row r="153" spans="1:13" s="18" customFormat="1" ht="12" customHeight="1" x14ac:dyDescent="0.2">
      <c r="A153" s="55" t="s">
        <v>957</v>
      </c>
      <c r="B153" s="66"/>
      <c r="C153" s="74"/>
      <c r="D153" s="16"/>
      <c r="E153" s="16"/>
      <c r="F153" s="16"/>
      <c r="G153" s="22"/>
      <c r="H153" s="22"/>
      <c r="I153" s="16"/>
      <c r="J153" s="17"/>
      <c r="K153" s="16"/>
      <c r="L153" s="16"/>
      <c r="M153" s="16"/>
    </row>
    <row r="154" spans="1:13" s="18" customFormat="1" ht="12" customHeight="1" x14ac:dyDescent="0.2">
      <c r="A154" s="55" t="s">
        <v>1265</v>
      </c>
      <c r="B154" s="66"/>
      <c r="C154" s="74"/>
      <c r="D154" s="16"/>
      <c r="E154" s="16"/>
      <c r="F154" s="16"/>
      <c r="G154" s="22"/>
      <c r="H154" s="22"/>
      <c r="I154" s="16"/>
      <c r="J154" s="17"/>
      <c r="K154" s="16"/>
      <c r="L154" s="16"/>
      <c r="M154" s="16"/>
    </row>
    <row r="155" spans="1:13" s="18" customFormat="1" ht="12" customHeight="1" x14ac:dyDescent="0.2">
      <c r="A155" s="55" t="s">
        <v>1216</v>
      </c>
      <c r="B155" s="66"/>
      <c r="C155" s="70"/>
      <c r="D155" s="16"/>
      <c r="E155" s="16"/>
      <c r="F155" s="16"/>
      <c r="G155" s="22"/>
      <c r="H155" s="22"/>
      <c r="I155" s="16"/>
      <c r="J155" s="17"/>
      <c r="K155" s="16"/>
      <c r="L155" s="16"/>
      <c r="M155" s="16"/>
    </row>
    <row r="156" spans="1:13" s="18" customFormat="1" ht="12" customHeight="1" x14ac:dyDescent="0.2">
      <c r="A156" s="55"/>
      <c r="B156" s="66"/>
      <c r="C156" s="70"/>
      <c r="D156" s="16"/>
      <c r="E156" s="16"/>
      <c r="F156" s="16"/>
      <c r="G156" s="22"/>
      <c r="H156" s="22"/>
      <c r="I156" s="16"/>
      <c r="J156" s="17"/>
      <c r="K156" s="16"/>
      <c r="L156" s="16"/>
      <c r="M156" s="16"/>
    </row>
    <row r="157" spans="1:13" s="18" customFormat="1" ht="25.5" customHeight="1" x14ac:dyDescent="0.2">
      <c r="A157" s="660" t="s">
        <v>5</v>
      </c>
      <c r="B157" s="660" t="s">
        <v>6</v>
      </c>
      <c r="C157" s="660" t="s">
        <v>7</v>
      </c>
      <c r="D157" s="660"/>
      <c r="E157" s="105" t="s">
        <v>958</v>
      </c>
      <c r="F157" s="459" t="s">
        <v>969</v>
      </c>
      <c r="G157" s="459" t="s">
        <v>971</v>
      </c>
      <c r="H157" s="459" t="s">
        <v>1022</v>
      </c>
      <c r="I157" s="460" t="s">
        <v>690</v>
      </c>
      <c r="J157" s="83" t="s">
        <v>12</v>
      </c>
      <c r="K157" s="874" t="s">
        <v>281</v>
      </c>
      <c r="L157" s="874" t="s">
        <v>13</v>
      </c>
      <c r="M157" s="874" t="s">
        <v>282</v>
      </c>
    </row>
    <row r="158" spans="1:13" s="18" customFormat="1" ht="15.75" customHeight="1" x14ac:dyDescent="0.2">
      <c r="A158" s="660"/>
      <c r="B158" s="660"/>
      <c r="C158" s="660"/>
      <c r="D158" s="660"/>
      <c r="E158" s="414" t="s">
        <v>659</v>
      </c>
      <c r="F158" s="459" t="s">
        <v>312</v>
      </c>
      <c r="G158" s="459" t="s">
        <v>312</v>
      </c>
      <c r="H158" s="459" t="s">
        <v>1015</v>
      </c>
      <c r="I158" s="460" t="s">
        <v>691</v>
      </c>
      <c r="J158" s="83" t="s">
        <v>280</v>
      </c>
      <c r="K158" s="874"/>
      <c r="L158" s="874"/>
      <c r="M158" s="874"/>
    </row>
    <row r="159" spans="1:13" s="18" customFormat="1" ht="24.75" hidden="1" customHeight="1" x14ac:dyDescent="0.2">
      <c r="A159" s="878"/>
      <c r="B159" s="115" t="s">
        <v>1218</v>
      </c>
      <c r="C159" s="662" t="s">
        <v>1219</v>
      </c>
      <c r="D159" s="662"/>
      <c r="E159" s="28">
        <v>19</v>
      </c>
      <c r="F159" s="439">
        <v>10</v>
      </c>
      <c r="G159" s="28">
        <v>1.5</v>
      </c>
      <c r="H159" s="103" t="s">
        <v>1024</v>
      </c>
      <c r="I159" s="439">
        <v>5.2</v>
      </c>
      <c r="J159" s="416">
        <f>VLOOKUP(B159,'Конвертация цен'!C:H,6,FALSE)</f>
        <v>3181</v>
      </c>
      <c r="K159" s="29">
        <f>J159-J159*Оглавление!$K$21</f>
        <v>3181</v>
      </c>
      <c r="L159" s="39"/>
      <c r="M159" s="29">
        <f>L159*K159</f>
        <v>0</v>
      </c>
    </row>
    <row r="160" spans="1:13" s="18" customFormat="1" ht="24.95" customHeight="1" x14ac:dyDescent="0.2">
      <c r="A160" s="878"/>
      <c r="B160" s="115" t="s">
        <v>1220</v>
      </c>
      <c r="C160" s="662" t="s">
        <v>1221</v>
      </c>
      <c r="D160" s="662"/>
      <c r="E160" s="28">
        <v>24</v>
      </c>
      <c r="F160" s="439">
        <v>10</v>
      </c>
      <c r="G160" s="28">
        <v>1.5</v>
      </c>
      <c r="H160" s="103" t="s">
        <v>1024</v>
      </c>
      <c r="I160" s="439">
        <v>5.6</v>
      </c>
      <c r="J160" s="416">
        <f>VLOOKUP(B160,'Конвертация цен'!C:H,6,FALSE)</f>
        <v>3430</v>
      </c>
      <c r="K160" s="29">
        <f>J160-J160*Оглавление!$K$21</f>
        <v>3430</v>
      </c>
      <c r="L160" s="39"/>
      <c r="M160" s="29">
        <f t="shared" ref="M160:M172" si="7">L160*K160</f>
        <v>0</v>
      </c>
    </row>
    <row r="161" spans="1:13" s="18" customFormat="1" ht="24.95" customHeight="1" x14ac:dyDescent="0.2">
      <c r="A161" s="878"/>
      <c r="B161" s="115" t="s">
        <v>1231</v>
      </c>
      <c r="C161" s="662" t="s">
        <v>1232</v>
      </c>
      <c r="D161" s="662"/>
      <c r="E161" s="28">
        <v>24</v>
      </c>
      <c r="F161" s="439">
        <v>16</v>
      </c>
      <c r="G161" s="28">
        <v>4</v>
      </c>
      <c r="H161" s="103" t="s">
        <v>1024</v>
      </c>
      <c r="I161" s="439">
        <v>8.3000000000000007</v>
      </c>
      <c r="J161" s="416">
        <f ca="1">VLOOKUP(B161,'Конвертация цен'!C:H,6,FALSE)</f>
        <v>16476.050025939941</v>
      </c>
      <c r="K161" s="29">
        <f ca="1">J161-J161*Оглавление!$K$21</f>
        <v>16476.050025939941</v>
      </c>
      <c r="L161" s="39"/>
      <c r="M161" s="29">
        <f t="shared" ca="1" si="7"/>
        <v>0</v>
      </c>
    </row>
    <row r="162" spans="1:13" s="18" customFormat="1" ht="24.95" customHeight="1" x14ac:dyDescent="0.2">
      <c r="A162" s="878"/>
      <c r="B162" s="115" t="s">
        <v>1239</v>
      </c>
      <c r="C162" s="662" t="s">
        <v>1240</v>
      </c>
      <c r="D162" s="662"/>
      <c r="E162" s="28">
        <v>24</v>
      </c>
      <c r="F162" s="439">
        <v>25</v>
      </c>
      <c r="G162" s="28">
        <v>4</v>
      </c>
      <c r="H162" s="103" t="s">
        <v>1024</v>
      </c>
      <c r="I162" s="439">
        <v>27.3</v>
      </c>
      <c r="J162" s="416">
        <f ca="1">VLOOKUP(B162,'Конвертация цен'!C:H,6,FALSE)</f>
        <v>47607.592063903809</v>
      </c>
      <c r="K162" s="29">
        <f ca="1">J162-J162*Оглавление!$K$21</f>
        <v>47607.592063903809</v>
      </c>
      <c r="L162" s="39"/>
      <c r="M162" s="29">
        <f t="shared" ca="1" si="7"/>
        <v>0</v>
      </c>
    </row>
    <row r="163" spans="1:13" s="18" customFormat="1" ht="24.95" hidden="1" customHeight="1" x14ac:dyDescent="0.2">
      <c r="A163" s="878"/>
      <c r="B163" s="115" t="s">
        <v>1222</v>
      </c>
      <c r="C163" s="662" t="s">
        <v>1223</v>
      </c>
      <c r="D163" s="662"/>
      <c r="E163" s="28">
        <v>50</v>
      </c>
      <c r="F163" s="439">
        <v>10</v>
      </c>
      <c r="G163" s="28">
        <v>1.5</v>
      </c>
      <c r="H163" s="103" t="s">
        <v>1024</v>
      </c>
      <c r="I163" s="439">
        <v>9.4</v>
      </c>
      <c r="J163" s="416">
        <f>VLOOKUP(B163,'Конвертация цен'!C:H,6,FALSE)</f>
        <v>10359</v>
      </c>
      <c r="K163" s="29">
        <f>J163-J163*Оглавление!$K$21</f>
        <v>10359</v>
      </c>
      <c r="L163" s="39"/>
      <c r="M163" s="29">
        <f t="shared" si="7"/>
        <v>0</v>
      </c>
    </row>
    <row r="164" spans="1:13" s="18" customFormat="1" ht="24.95" customHeight="1" x14ac:dyDescent="0.2">
      <c r="A164" s="878"/>
      <c r="B164" s="115" t="s">
        <v>1233</v>
      </c>
      <c r="C164" s="662" t="s">
        <v>1234</v>
      </c>
      <c r="D164" s="662"/>
      <c r="E164" s="28">
        <v>50</v>
      </c>
      <c r="F164" s="439">
        <v>16</v>
      </c>
      <c r="G164" s="28">
        <v>4</v>
      </c>
      <c r="H164" s="103" t="s">
        <v>1024</v>
      </c>
      <c r="I164" s="439">
        <v>15.1</v>
      </c>
      <c r="J164" s="416">
        <f ca="1">VLOOKUP(B164,'Конвертация цен'!C:H,6,FALSE)</f>
        <v>33134.155853271484</v>
      </c>
      <c r="K164" s="29">
        <f ca="1">J164-J164*Оглавление!$K$21</f>
        <v>33134.155853271484</v>
      </c>
      <c r="L164" s="39"/>
      <c r="M164" s="29">
        <f t="shared" ca="1" si="7"/>
        <v>0</v>
      </c>
    </row>
    <row r="165" spans="1:13" s="18" customFormat="1" ht="24.95" customHeight="1" x14ac:dyDescent="0.2">
      <c r="A165" s="878"/>
      <c r="B165" s="115" t="s">
        <v>1241</v>
      </c>
      <c r="C165" s="662" t="s">
        <v>1242</v>
      </c>
      <c r="D165" s="662"/>
      <c r="E165" s="28">
        <v>50</v>
      </c>
      <c r="F165" s="439">
        <v>25</v>
      </c>
      <c r="G165" s="28">
        <v>4</v>
      </c>
      <c r="H165" s="103" t="s">
        <v>1024</v>
      </c>
      <c r="I165" s="439">
        <v>34.1</v>
      </c>
      <c r="J165" s="416">
        <f ca="1">VLOOKUP(B165,'Конвертация цен'!C:H,6,FALSE)</f>
        <v>70455.595138549805</v>
      </c>
      <c r="K165" s="29">
        <f ca="1">J165-J165*Оглавление!$K$21</f>
        <v>70455.595138549805</v>
      </c>
      <c r="L165" s="39"/>
      <c r="M165" s="29">
        <f t="shared" ca="1" si="7"/>
        <v>0</v>
      </c>
    </row>
    <row r="166" spans="1:13" s="18" customFormat="1" ht="24.95" hidden="1" customHeight="1" x14ac:dyDescent="0.2">
      <c r="A166" s="878"/>
      <c r="B166" s="115" t="s">
        <v>1224</v>
      </c>
      <c r="C166" s="662" t="s">
        <v>1225</v>
      </c>
      <c r="D166" s="662"/>
      <c r="E166" s="28">
        <v>80</v>
      </c>
      <c r="F166" s="439">
        <v>10</v>
      </c>
      <c r="G166" s="28">
        <v>1.5</v>
      </c>
      <c r="H166" s="103" t="s">
        <v>1024</v>
      </c>
      <c r="I166" s="439" t="s">
        <v>1230</v>
      </c>
      <c r="J166" s="416">
        <f>VLOOKUP(B166,'Конвертация цен'!C:H,6,FALSE)</f>
        <v>13012</v>
      </c>
      <c r="K166" s="29">
        <f>J166-J166*Оглавление!$K$21</f>
        <v>13012</v>
      </c>
      <c r="L166" s="39"/>
      <c r="M166" s="29">
        <f t="shared" si="7"/>
        <v>0</v>
      </c>
    </row>
    <row r="167" spans="1:13" s="18" customFormat="1" ht="24.95" customHeight="1" x14ac:dyDescent="0.2">
      <c r="A167" s="878"/>
      <c r="B167" s="115" t="s">
        <v>1235</v>
      </c>
      <c r="C167" s="662" t="s">
        <v>1236</v>
      </c>
      <c r="D167" s="662"/>
      <c r="E167" s="28">
        <v>80</v>
      </c>
      <c r="F167" s="439">
        <v>16</v>
      </c>
      <c r="G167" s="28">
        <v>4</v>
      </c>
      <c r="H167" s="103" t="s">
        <v>1024</v>
      </c>
      <c r="I167" s="439">
        <v>25.86</v>
      </c>
      <c r="J167" s="416">
        <f ca="1">VLOOKUP(B167,'Конвертация цен'!C:H,6,FALSE)</f>
        <v>51703.847595214844</v>
      </c>
      <c r="K167" s="29">
        <f ca="1">J167-J167*Оглавление!$K$21</f>
        <v>51703.847595214844</v>
      </c>
      <c r="L167" s="39"/>
      <c r="M167" s="29">
        <f t="shared" ca="1" si="7"/>
        <v>0</v>
      </c>
    </row>
    <row r="168" spans="1:13" s="18" customFormat="1" ht="24.95" customHeight="1" x14ac:dyDescent="0.2">
      <c r="A168" s="878"/>
      <c r="B168" s="115" t="s">
        <v>1243</v>
      </c>
      <c r="C168" s="662" t="s">
        <v>1244</v>
      </c>
      <c r="D168" s="662"/>
      <c r="E168" s="28">
        <v>80</v>
      </c>
      <c r="F168" s="439">
        <v>25</v>
      </c>
      <c r="G168" s="28">
        <v>4</v>
      </c>
      <c r="H168" s="103" t="s">
        <v>1024</v>
      </c>
      <c r="I168" s="439">
        <v>45</v>
      </c>
      <c r="J168" s="416">
        <f ca="1">VLOOKUP(B168,'Конвертация цен'!C:H,6,FALSE)</f>
        <v>126437.75406646729</v>
      </c>
      <c r="K168" s="29">
        <f ca="1">J168-J168*Оглавление!$K$21</f>
        <v>126437.75406646729</v>
      </c>
      <c r="L168" s="39"/>
      <c r="M168" s="29">
        <f t="shared" ca="1" si="7"/>
        <v>0</v>
      </c>
    </row>
    <row r="169" spans="1:13" s="18" customFormat="1" ht="24.95" hidden="1" customHeight="1" x14ac:dyDescent="0.2">
      <c r="A169" s="878"/>
      <c r="B169" s="115" t="s">
        <v>1226</v>
      </c>
      <c r="C169" s="662" t="s">
        <v>1227</v>
      </c>
      <c r="D169" s="662"/>
      <c r="E169" s="28">
        <v>100</v>
      </c>
      <c r="F169" s="439">
        <v>10</v>
      </c>
      <c r="G169" s="28">
        <v>1.5</v>
      </c>
      <c r="H169" s="103" t="s">
        <v>1024</v>
      </c>
      <c r="I169" s="439">
        <v>16.3</v>
      </c>
      <c r="J169" s="416">
        <f>VLOOKUP(B169,'Конвертация цен'!C:H,6,FALSE)</f>
        <v>17678</v>
      </c>
      <c r="K169" s="29">
        <f>J169-J169*Оглавление!$K$21</f>
        <v>17678</v>
      </c>
      <c r="L169" s="39"/>
      <c r="M169" s="29">
        <f t="shared" si="7"/>
        <v>0</v>
      </c>
    </row>
    <row r="170" spans="1:13" s="18" customFormat="1" ht="24.95" customHeight="1" x14ac:dyDescent="0.2">
      <c r="A170" s="878"/>
      <c r="B170" s="115" t="s">
        <v>1237</v>
      </c>
      <c r="C170" s="662" t="s">
        <v>1238</v>
      </c>
      <c r="D170" s="662"/>
      <c r="E170" s="28">
        <v>100</v>
      </c>
      <c r="F170" s="439">
        <v>16</v>
      </c>
      <c r="G170" s="28">
        <v>4</v>
      </c>
      <c r="H170" s="103" t="s">
        <v>1024</v>
      </c>
      <c r="I170" s="439">
        <v>47.3</v>
      </c>
      <c r="J170" s="416">
        <f ca="1">VLOOKUP(B170,'Конвертация цен'!C:H,6,FALSE)</f>
        <v>55527.019424438477</v>
      </c>
      <c r="K170" s="29">
        <f ca="1">J170-J170*Оглавление!$K$21</f>
        <v>55527.019424438477</v>
      </c>
      <c r="L170" s="39"/>
      <c r="M170" s="29">
        <f t="shared" ca="1" si="7"/>
        <v>0</v>
      </c>
    </row>
    <row r="171" spans="1:13" s="18" customFormat="1" ht="24.95" customHeight="1" x14ac:dyDescent="0.2">
      <c r="A171" s="878"/>
      <c r="B171" s="115" t="s">
        <v>1245</v>
      </c>
      <c r="C171" s="662" t="s">
        <v>1246</v>
      </c>
      <c r="D171" s="662"/>
      <c r="E171" s="28">
        <v>100</v>
      </c>
      <c r="F171" s="439">
        <v>25</v>
      </c>
      <c r="G171" s="28">
        <v>4</v>
      </c>
      <c r="H171" s="103" t="s">
        <v>1024</v>
      </c>
      <c r="I171" s="439">
        <v>51</v>
      </c>
      <c r="J171" s="416">
        <f ca="1">VLOOKUP(B171,'Конвертация цен'!C:H,6,FALSE)</f>
        <v>128440.3678817749</v>
      </c>
      <c r="K171" s="29">
        <f ca="1">J171-J171*Оглавление!$K$21</f>
        <v>128440.3678817749</v>
      </c>
      <c r="L171" s="39"/>
      <c r="M171" s="29">
        <f t="shared" ca="1" si="7"/>
        <v>0</v>
      </c>
    </row>
    <row r="172" spans="1:13" s="18" customFormat="1" ht="24.95" hidden="1" customHeight="1" x14ac:dyDescent="0.2">
      <c r="A172" s="878"/>
      <c r="B172" s="115" t="s">
        <v>1228</v>
      </c>
      <c r="C172" s="662" t="s">
        <v>1229</v>
      </c>
      <c r="D172" s="662"/>
      <c r="E172" s="28">
        <v>150</v>
      </c>
      <c r="F172" s="439">
        <v>10</v>
      </c>
      <c r="G172" s="28">
        <v>1.5</v>
      </c>
      <c r="H172" s="103" t="s">
        <v>1024</v>
      </c>
      <c r="I172" s="439">
        <v>21.5</v>
      </c>
      <c r="J172" s="416">
        <f>VLOOKUP(B172,'Конвертация цен'!C:H,6,FALSE)</f>
        <v>28194</v>
      </c>
      <c r="K172" s="29">
        <f>J172-J172*Оглавление!$K$21</f>
        <v>28194</v>
      </c>
      <c r="L172" s="39"/>
      <c r="M172" s="29">
        <f t="shared" si="7"/>
        <v>0</v>
      </c>
    </row>
    <row r="173" spans="1:13" ht="12" customHeight="1" x14ac:dyDescent="0.25">
      <c r="A173" s="16"/>
      <c r="B173" s="65"/>
      <c r="C173" s="40"/>
      <c r="D173" s="16"/>
      <c r="E173" s="16"/>
      <c r="F173" s="16"/>
      <c r="G173" s="22"/>
      <c r="H173" s="22"/>
      <c r="I173" s="16"/>
      <c r="J173" s="17"/>
      <c r="K173" s="16"/>
      <c r="L173" s="16"/>
      <c r="M173" s="16"/>
    </row>
    <row r="174" spans="1:13" ht="12" customHeight="1" x14ac:dyDescent="0.25">
      <c r="A174" s="373" t="s">
        <v>1276</v>
      </c>
      <c r="B174" s="65"/>
      <c r="C174" s="65"/>
      <c r="D174" s="65"/>
      <c r="E174" s="65"/>
      <c r="F174" s="65"/>
      <c r="G174" s="65"/>
      <c r="H174" s="65"/>
      <c r="I174" s="16"/>
      <c r="J174" s="17"/>
      <c r="K174" s="16"/>
      <c r="L174" s="16"/>
      <c r="M174" s="16"/>
    </row>
    <row r="175" spans="1:13" ht="12" customHeight="1" x14ac:dyDescent="0.25">
      <c r="A175" s="55" t="s">
        <v>954</v>
      </c>
      <c r="B175" s="65"/>
      <c r="C175" s="65"/>
      <c r="D175" s="65"/>
      <c r="E175" s="65"/>
      <c r="F175" s="65"/>
      <c r="G175" s="65"/>
      <c r="H175" s="65"/>
      <c r="I175" s="16"/>
      <c r="J175" s="17"/>
      <c r="K175" s="16"/>
      <c r="L175" s="16"/>
      <c r="M175" s="16"/>
    </row>
    <row r="176" spans="1:13" ht="12" customHeight="1" x14ac:dyDescent="0.25">
      <c r="A176" s="55" t="s">
        <v>955</v>
      </c>
      <c r="B176" s="65"/>
      <c r="C176" s="65"/>
      <c r="D176" s="65"/>
      <c r="E176" s="65"/>
      <c r="F176" s="65"/>
      <c r="G176" s="65"/>
      <c r="H176" s="65"/>
      <c r="I176" s="16"/>
      <c r="J176" s="17"/>
      <c r="K176" s="16"/>
      <c r="L176" s="16"/>
      <c r="M176" s="16"/>
    </row>
    <row r="177" spans="1:13" ht="12" customHeight="1" x14ac:dyDescent="0.25">
      <c r="A177" s="55" t="s">
        <v>1277</v>
      </c>
      <c r="B177" s="65"/>
      <c r="C177" s="65"/>
      <c r="D177" s="65"/>
      <c r="E177" s="65"/>
      <c r="F177" s="65"/>
      <c r="G177" s="65"/>
      <c r="H177" s="65"/>
      <c r="I177" s="16"/>
      <c r="J177" s="17"/>
      <c r="K177" s="16"/>
      <c r="L177" s="16"/>
      <c r="M177" s="16"/>
    </row>
    <row r="178" spans="1:13" ht="12" customHeight="1" x14ac:dyDescent="0.25">
      <c r="A178" s="55" t="s">
        <v>956</v>
      </c>
      <c r="B178" s="65"/>
      <c r="C178" s="65"/>
      <c r="D178" s="65"/>
      <c r="E178" s="65"/>
      <c r="F178" s="65"/>
      <c r="G178" s="65"/>
      <c r="H178" s="65"/>
      <c r="I178" s="16"/>
      <c r="J178" s="17"/>
      <c r="K178" s="16"/>
      <c r="L178" s="16"/>
      <c r="M178" s="16"/>
    </row>
    <row r="179" spans="1:13" ht="12" customHeight="1" x14ac:dyDescent="0.25">
      <c r="A179" s="55" t="s">
        <v>957</v>
      </c>
      <c r="B179" s="65"/>
      <c r="C179" s="65"/>
      <c r="D179" s="65"/>
      <c r="E179" s="65"/>
      <c r="F179" s="65"/>
      <c r="G179" s="65"/>
      <c r="H179" s="65"/>
      <c r="I179" s="16"/>
      <c r="J179" s="17"/>
      <c r="K179" s="16"/>
      <c r="L179" s="16"/>
      <c r="M179" s="16"/>
    </row>
    <row r="180" spans="1:13" ht="12" customHeight="1" x14ac:dyDescent="0.25">
      <c r="A180" s="55" t="s">
        <v>999</v>
      </c>
      <c r="B180" s="65"/>
      <c r="C180" s="65"/>
      <c r="D180" s="65"/>
      <c r="E180" s="65"/>
      <c r="F180" s="65"/>
      <c r="G180" s="65"/>
      <c r="H180" s="65"/>
      <c r="I180" s="16"/>
      <c r="J180" s="17"/>
      <c r="K180" s="16"/>
      <c r="L180" s="16"/>
      <c r="M180" s="16"/>
    </row>
    <row r="181" spans="1:13" ht="12" customHeight="1" x14ac:dyDescent="0.25">
      <c r="A181" s="55"/>
      <c r="B181" s="65"/>
      <c r="C181" s="65"/>
      <c r="D181" s="65"/>
      <c r="E181" s="65"/>
      <c r="F181" s="65"/>
      <c r="G181" s="65"/>
      <c r="H181" s="65"/>
      <c r="I181" s="16"/>
      <c r="J181" s="17"/>
      <c r="K181" s="16"/>
      <c r="L181" s="16"/>
      <c r="M181" s="16"/>
    </row>
    <row r="182" spans="1:13" ht="25.5" customHeight="1" x14ac:dyDescent="0.25">
      <c r="A182" s="660" t="s">
        <v>5</v>
      </c>
      <c r="B182" s="660" t="s">
        <v>6</v>
      </c>
      <c r="C182" s="660" t="s">
        <v>7</v>
      </c>
      <c r="D182" s="660"/>
      <c r="E182" s="105" t="s">
        <v>958</v>
      </c>
      <c r="F182" s="459" t="s">
        <v>969</v>
      </c>
      <c r="G182" s="459" t="s">
        <v>971</v>
      </c>
      <c r="H182" s="459" t="s">
        <v>1022</v>
      </c>
      <c r="I182" s="460" t="s">
        <v>690</v>
      </c>
      <c r="J182" s="83" t="s">
        <v>12</v>
      </c>
      <c r="K182" s="874" t="s">
        <v>281</v>
      </c>
      <c r="L182" s="874" t="s">
        <v>13</v>
      </c>
      <c r="M182" s="874" t="s">
        <v>282</v>
      </c>
    </row>
    <row r="183" spans="1:13" ht="15.75" customHeight="1" x14ac:dyDescent="0.25">
      <c r="A183" s="660"/>
      <c r="B183" s="660"/>
      <c r="C183" s="660"/>
      <c r="D183" s="660"/>
      <c r="E183" s="414" t="s">
        <v>659</v>
      </c>
      <c r="F183" s="459" t="s">
        <v>312</v>
      </c>
      <c r="G183" s="459" t="s">
        <v>312</v>
      </c>
      <c r="H183" s="459" t="s">
        <v>1015</v>
      </c>
      <c r="I183" s="460" t="s">
        <v>691</v>
      </c>
      <c r="J183" s="83" t="s">
        <v>280</v>
      </c>
      <c r="K183" s="874"/>
      <c r="L183" s="874"/>
      <c r="M183" s="874"/>
    </row>
    <row r="184" spans="1:13" ht="24.75" hidden="1" customHeight="1" x14ac:dyDescent="0.25">
      <c r="A184" s="877"/>
      <c r="B184" s="115" t="s">
        <v>1278</v>
      </c>
      <c r="C184" s="662" t="s">
        <v>1283</v>
      </c>
      <c r="D184" s="662"/>
      <c r="E184" s="307">
        <v>8</v>
      </c>
      <c r="F184" s="457">
        <v>12</v>
      </c>
      <c r="G184" s="439">
        <v>1.5</v>
      </c>
      <c r="H184" s="103" t="s">
        <v>1023</v>
      </c>
      <c r="I184" s="439">
        <v>1.7</v>
      </c>
      <c r="J184" s="416">
        <f>VLOOKUP(B184,'Конвертация цен'!C:H,6,FALSE)</f>
        <v>3928</v>
      </c>
      <c r="K184" s="29">
        <f>J184-J184*Оглавление!$K$21</f>
        <v>3928</v>
      </c>
      <c r="L184" s="39"/>
      <c r="M184" s="29">
        <f>L184*K184</f>
        <v>0</v>
      </c>
    </row>
    <row r="185" spans="1:13" ht="24.75" customHeight="1" x14ac:dyDescent="0.25">
      <c r="A185" s="877"/>
      <c r="B185" s="115" t="s">
        <v>1279</v>
      </c>
      <c r="C185" s="662" t="s">
        <v>1284</v>
      </c>
      <c r="D185" s="662"/>
      <c r="E185" s="307">
        <v>12</v>
      </c>
      <c r="F185" s="457">
        <v>12</v>
      </c>
      <c r="G185" s="439">
        <v>1.5</v>
      </c>
      <c r="H185" s="103" t="s">
        <v>1023</v>
      </c>
      <c r="I185" s="439">
        <v>2.1</v>
      </c>
      <c r="J185" s="416">
        <f>VLOOKUP(B185,'Конвертация цен'!C:H,6,FALSE)</f>
        <v>4616</v>
      </c>
      <c r="K185" s="29">
        <f>J185-J185*Оглавление!$K$21</f>
        <v>4616</v>
      </c>
      <c r="L185" s="39"/>
      <c r="M185" s="29">
        <f t="shared" ref="M185:M188" si="8">L185*K185</f>
        <v>0</v>
      </c>
    </row>
    <row r="186" spans="1:13" ht="24.75" customHeight="1" x14ac:dyDescent="0.25">
      <c r="A186" s="877"/>
      <c r="B186" s="115" t="s">
        <v>1280</v>
      </c>
      <c r="C186" s="662" t="s">
        <v>1285</v>
      </c>
      <c r="D186" s="662"/>
      <c r="E186" s="307">
        <v>18</v>
      </c>
      <c r="F186" s="457">
        <v>12</v>
      </c>
      <c r="G186" s="439">
        <v>1.5</v>
      </c>
      <c r="H186" s="103" t="s">
        <v>1023</v>
      </c>
      <c r="I186" s="439">
        <v>2.9</v>
      </c>
      <c r="J186" s="416">
        <f>VLOOKUP(B186,'Конвертация цен'!C:H,6,FALSE)</f>
        <v>5505</v>
      </c>
      <c r="K186" s="29">
        <f>J186-J186*Оглавление!$K$21</f>
        <v>5505</v>
      </c>
      <c r="L186" s="39"/>
      <c r="M186" s="29">
        <f t="shared" si="8"/>
        <v>0</v>
      </c>
    </row>
    <row r="187" spans="1:13" ht="24.75" customHeight="1" x14ac:dyDescent="0.25">
      <c r="A187" s="877"/>
      <c r="B187" s="115" t="s">
        <v>1281</v>
      </c>
      <c r="C187" s="662" t="s">
        <v>1286</v>
      </c>
      <c r="D187" s="662"/>
      <c r="E187" s="307">
        <v>24</v>
      </c>
      <c r="F187" s="457">
        <v>12</v>
      </c>
      <c r="G187" s="439">
        <v>1.5</v>
      </c>
      <c r="H187" s="103" t="s">
        <v>1023</v>
      </c>
      <c r="I187" s="439">
        <v>4.4000000000000004</v>
      </c>
      <c r="J187" s="416">
        <f>VLOOKUP(B187,'Конвертация цен'!C:H,6,FALSE)</f>
        <v>5988</v>
      </c>
      <c r="K187" s="29">
        <f>J187-J187*Оглавление!$K$21</f>
        <v>5988</v>
      </c>
      <c r="L187" s="39"/>
      <c r="M187" s="29">
        <f t="shared" si="8"/>
        <v>0</v>
      </c>
    </row>
    <row r="188" spans="1:13" ht="24.75" customHeight="1" x14ac:dyDescent="0.25">
      <c r="A188" s="877"/>
      <c r="B188" s="115" t="s">
        <v>1282</v>
      </c>
      <c r="C188" s="662" t="s">
        <v>1287</v>
      </c>
      <c r="D188" s="662"/>
      <c r="E188" s="307">
        <v>35</v>
      </c>
      <c r="F188" s="457">
        <v>12</v>
      </c>
      <c r="G188" s="439">
        <v>1.5</v>
      </c>
      <c r="H188" s="103" t="s">
        <v>1023</v>
      </c>
      <c r="I188" s="439">
        <v>6.3</v>
      </c>
      <c r="J188" s="416">
        <f>VLOOKUP(B188,'Конвертация цен'!C:H,6,FALSE)</f>
        <v>8667</v>
      </c>
      <c r="K188" s="29">
        <f>J188-J188*Оглавление!$K$21</f>
        <v>8667</v>
      </c>
      <c r="L188" s="39"/>
      <c r="M188" s="29">
        <f t="shared" si="8"/>
        <v>0</v>
      </c>
    </row>
    <row r="189" spans="1:13" ht="12" customHeight="1" x14ac:dyDescent="0.25">
      <c r="A189" s="65"/>
      <c r="B189" s="65"/>
      <c r="C189" s="65"/>
      <c r="D189" s="65"/>
      <c r="E189" s="65"/>
      <c r="F189" s="65"/>
      <c r="G189" s="65"/>
      <c r="H189" s="65"/>
      <c r="I189" s="16"/>
      <c r="J189" s="17"/>
      <c r="K189" s="16"/>
      <c r="L189" s="16"/>
      <c r="M189" s="16"/>
    </row>
    <row r="190" spans="1:13" ht="12" customHeight="1" x14ac:dyDescent="0.25">
      <c r="A190" s="375" t="s">
        <v>1320</v>
      </c>
      <c r="B190" s="65"/>
      <c r="C190" s="65"/>
      <c r="D190" s="65"/>
      <c r="E190" s="65"/>
      <c r="F190" s="65"/>
      <c r="G190" s="65"/>
      <c r="H190" s="65"/>
      <c r="I190" s="16"/>
      <c r="J190" s="17"/>
      <c r="K190" s="16"/>
      <c r="L190" s="16"/>
      <c r="M190" s="16"/>
    </row>
    <row r="191" spans="1:13" ht="12" customHeight="1" x14ac:dyDescent="0.25">
      <c r="A191" s="65"/>
      <c r="B191" s="65"/>
      <c r="C191" s="65"/>
      <c r="D191" s="65"/>
      <c r="E191" s="65"/>
      <c r="F191" s="65"/>
      <c r="G191" s="65"/>
      <c r="H191" s="65"/>
      <c r="I191" s="16"/>
      <c r="J191" s="17"/>
      <c r="K191" s="16"/>
      <c r="L191" s="16"/>
      <c r="M191" s="16"/>
    </row>
    <row r="192" spans="1:13" ht="25.5" customHeight="1" x14ac:dyDescent="0.25">
      <c r="A192" s="660" t="s">
        <v>5</v>
      </c>
      <c r="B192" s="660" t="s">
        <v>6</v>
      </c>
      <c r="C192" s="660" t="s">
        <v>7</v>
      </c>
      <c r="D192" s="660"/>
      <c r="E192" s="660"/>
      <c r="F192" s="660"/>
      <c r="G192" s="660"/>
      <c r="H192" s="660"/>
      <c r="I192" s="660"/>
      <c r="J192" s="83" t="s">
        <v>12</v>
      </c>
      <c r="K192" s="874" t="s">
        <v>281</v>
      </c>
      <c r="L192" s="874" t="s">
        <v>13</v>
      </c>
      <c r="M192" s="874" t="s">
        <v>282</v>
      </c>
    </row>
    <row r="193" spans="1:13" ht="15.75" customHeight="1" x14ac:dyDescent="0.25">
      <c r="A193" s="660"/>
      <c r="B193" s="660"/>
      <c r="C193" s="660"/>
      <c r="D193" s="660"/>
      <c r="E193" s="660"/>
      <c r="F193" s="660"/>
      <c r="G193" s="660"/>
      <c r="H193" s="660"/>
      <c r="I193" s="660"/>
      <c r="J193" s="83" t="s">
        <v>280</v>
      </c>
      <c r="K193" s="874"/>
      <c r="L193" s="874"/>
      <c r="M193" s="874"/>
    </row>
    <row r="194" spans="1:13" ht="60.75" customHeight="1" x14ac:dyDescent="0.25">
      <c r="A194" s="463"/>
      <c r="B194" s="115" t="s">
        <v>1288</v>
      </c>
      <c r="C194" s="876" t="s">
        <v>1289</v>
      </c>
      <c r="D194" s="876"/>
      <c r="E194" s="876"/>
      <c r="F194" s="876"/>
      <c r="G194" s="876"/>
      <c r="H194" s="876"/>
      <c r="I194" s="876"/>
      <c r="J194" s="416">
        <f>VLOOKUP(B194,'Конвертация цен'!C:H,6,FALSE)</f>
        <v>1549</v>
      </c>
      <c r="K194" s="29">
        <f>J194-J194*Оглавление!$K$21</f>
        <v>1549</v>
      </c>
      <c r="L194" s="39"/>
      <c r="M194" s="29">
        <f>L194*K194</f>
        <v>0</v>
      </c>
    </row>
    <row r="195" spans="1:13" ht="60.75" customHeight="1" x14ac:dyDescent="0.25">
      <c r="A195" s="463"/>
      <c r="B195" s="115" t="s">
        <v>1290</v>
      </c>
      <c r="C195" s="876" t="s">
        <v>1291</v>
      </c>
      <c r="D195" s="876"/>
      <c r="E195" s="876"/>
      <c r="F195" s="876"/>
      <c r="G195" s="876"/>
      <c r="H195" s="876"/>
      <c r="I195" s="876"/>
      <c r="J195" s="416">
        <f>VLOOKUP(B195,'Конвертация цен'!C:H,6,FALSE)</f>
        <v>986</v>
      </c>
      <c r="K195" s="29">
        <f>J195-J195*Оглавление!$K$21</f>
        <v>986</v>
      </c>
      <c r="L195" s="39"/>
      <c r="M195" s="29">
        <f>L195*K195</f>
        <v>0</v>
      </c>
    </row>
    <row r="196" spans="1:13" ht="21.75" customHeight="1" x14ac:dyDescent="0.25">
      <c r="A196" s="660" t="s">
        <v>5</v>
      </c>
      <c r="B196" s="660" t="s">
        <v>6</v>
      </c>
      <c r="C196" s="660" t="s">
        <v>7</v>
      </c>
      <c r="D196" s="660"/>
      <c r="E196" s="660"/>
      <c r="F196" s="105" t="s">
        <v>89</v>
      </c>
      <c r="G196" s="447" t="s">
        <v>777</v>
      </c>
      <c r="H196" s="105" t="s">
        <v>778</v>
      </c>
      <c r="I196" s="448" t="s">
        <v>690</v>
      </c>
      <c r="J196" s="83" t="s">
        <v>12</v>
      </c>
      <c r="K196" s="661" t="s">
        <v>281</v>
      </c>
      <c r="L196" s="661" t="s">
        <v>13</v>
      </c>
      <c r="M196" s="661" t="s">
        <v>282</v>
      </c>
    </row>
    <row r="197" spans="1:13" ht="20.25" customHeight="1" x14ac:dyDescent="0.25">
      <c r="A197" s="660"/>
      <c r="B197" s="660"/>
      <c r="C197" s="660"/>
      <c r="D197" s="660"/>
      <c r="E197" s="660"/>
      <c r="F197" s="414" t="s">
        <v>95</v>
      </c>
      <c r="G197" s="447"/>
      <c r="H197" s="414" t="s">
        <v>95</v>
      </c>
      <c r="I197" s="448" t="s">
        <v>691</v>
      </c>
      <c r="J197" s="83" t="s">
        <v>280</v>
      </c>
      <c r="K197" s="661"/>
      <c r="L197" s="661"/>
      <c r="M197" s="661"/>
    </row>
    <row r="198" spans="1:13" ht="60.75" customHeight="1" x14ac:dyDescent="0.25">
      <c r="A198" s="664"/>
      <c r="B198" s="115" t="s">
        <v>1464</v>
      </c>
      <c r="C198" s="662" t="s">
        <v>1466</v>
      </c>
      <c r="D198" s="662"/>
      <c r="E198" s="662"/>
      <c r="F198" s="451">
        <v>45</v>
      </c>
      <c r="G198" s="452" t="s">
        <v>1468</v>
      </c>
      <c r="H198" s="451">
        <v>285</v>
      </c>
      <c r="I198" s="453">
        <v>1.1000000000000001</v>
      </c>
      <c r="J198" s="136">
        <f>'Конвертация цен'!H363</f>
        <v>4290</v>
      </c>
      <c r="K198" s="450">
        <f>J198-J198*Оглавление!$K$20</f>
        <v>4290</v>
      </c>
      <c r="L198" s="446"/>
      <c r="M198" s="450">
        <f t="shared" ref="M198:M199" si="9">L198*K198</f>
        <v>0</v>
      </c>
    </row>
    <row r="199" spans="1:13" ht="60.75" customHeight="1" x14ac:dyDescent="0.25">
      <c r="A199" s="664"/>
      <c r="B199" s="115" t="s">
        <v>1465</v>
      </c>
      <c r="C199" s="662" t="s">
        <v>1467</v>
      </c>
      <c r="D199" s="662"/>
      <c r="E199" s="662"/>
      <c r="F199" s="451">
        <v>45</v>
      </c>
      <c r="G199" s="452" t="s">
        <v>1469</v>
      </c>
      <c r="H199" s="451">
        <v>285</v>
      </c>
      <c r="I199" s="453">
        <v>1</v>
      </c>
      <c r="J199" s="136">
        <f>'Конвертация цен'!H364</f>
        <v>3780</v>
      </c>
      <c r="K199" s="450">
        <f>J199-J199*Оглавление!$K$20</f>
        <v>3780</v>
      </c>
      <c r="L199" s="446"/>
      <c r="M199" s="450">
        <f t="shared" si="9"/>
        <v>0</v>
      </c>
    </row>
    <row r="200" spans="1:13" ht="12" customHeight="1" x14ac:dyDescent="0.25">
      <c r="A200" s="65"/>
      <c r="B200" s="65"/>
      <c r="C200" s="65"/>
      <c r="D200" s="65"/>
      <c r="E200" s="65"/>
      <c r="F200" s="65"/>
      <c r="G200" s="65"/>
      <c r="H200" s="65"/>
      <c r="I200" s="16"/>
      <c r="J200" s="17"/>
      <c r="K200" s="16"/>
      <c r="L200" s="16"/>
      <c r="M200" s="16"/>
    </row>
    <row r="201" spans="1:13" ht="12" customHeight="1" x14ac:dyDescent="0.25">
      <c r="A201" s="375" t="s">
        <v>1319</v>
      </c>
      <c r="B201" s="65"/>
      <c r="C201" s="65"/>
      <c r="D201" s="65"/>
      <c r="E201" s="65"/>
      <c r="F201" s="65"/>
      <c r="G201" s="65"/>
      <c r="H201" s="65"/>
      <c r="I201" s="16"/>
      <c r="J201" s="17"/>
      <c r="K201" s="16"/>
      <c r="L201" s="16"/>
      <c r="M201" s="16"/>
    </row>
    <row r="202" spans="1:13" ht="12" customHeight="1" x14ac:dyDescent="0.25">
      <c r="A202" s="65"/>
      <c r="B202" s="65"/>
      <c r="C202" s="65"/>
      <c r="D202" s="65"/>
      <c r="E202" s="65"/>
      <c r="F202" s="65"/>
      <c r="G202" s="65"/>
      <c r="H202" s="65"/>
      <c r="I202" s="16"/>
      <c r="J202" s="17"/>
      <c r="K202" s="16"/>
      <c r="L202" s="16"/>
      <c r="M202" s="16"/>
    </row>
    <row r="203" spans="1:13" ht="25.5" customHeight="1" x14ac:dyDescent="0.25">
      <c r="A203" s="660" t="s">
        <v>5</v>
      </c>
      <c r="B203" s="660" t="s">
        <v>6</v>
      </c>
      <c r="C203" s="660" t="s">
        <v>7</v>
      </c>
      <c r="D203" s="660"/>
      <c r="E203" s="660"/>
      <c r="F203" s="660"/>
      <c r="G203" s="660"/>
      <c r="H203" s="660"/>
      <c r="I203" s="660"/>
      <c r="J203" s="83" t="s">
        <v>12</v>
      </c>
      <c r="K203" s="874" t="s">
        <v>281</v>
      </c>
      <c r="L203" s="874" t="s">
        <v>13</v>
      </c>
      <c r="M203" s="874" t="s">
        <v>282</v>
      </c>
    </row>
    <row r="204" spans="1:13" ht="15.75" customHeight="1" x14ac:dyDescent="0.25">
      <c r="A204" s="660"/>
      <c r="B204" s="660"/>
      <c r="C204" s="660"/>
      <c r="D204" s="660"/>
      <c r="E204" s="660"/>
      <c r="F204" s="660"/>
      <c r="G204" s="660"/>
      <c r="H204" s="660"/>
      <c r="I204" s="660"/>
      <c r="J204" s="83" t="s">
        <v>280</v>
      </c>
      <c r="K204" s="874"/>
      <c r="L204" s="874"/>
      <c r="M204" s="874"/>
    </row>
    <row r="205" spans="1:13" x14ac:dyDescent="0.25">
      <c r="A205" s="877"/>
      <c r="B205" s="115" t="s">
        <v>1293</v>
      </c>
      <c r="C205" s="876" t="s">
        <v>1294</v>
      </c>
      <c r="D205" s="876"/>
      <c r="E205" s="876"/>
      <c r="F205" s="876"/>
      <c r="G205" s="876"/>
      <c r="H205" s="876"/>
      <c r="I205" s="876"/>
      <c r="J205" s="416">
        <f ca="1">VLOOKUP(B205,'Конвертация цен'!C:H,6,FALSE)</f>
        <v>1274.3906097412109</v>
      </c>
      <c r="K205" s="29">
        <f ca="1">J205-J205*Оглавление!$K$21</f>
        <v>1274.3906097412109</v>
      </c>
      <c r="L205" s="39"/>
      <c r="M205" s="29">
        <f ca="1">L205*K205</f>
        <v>0</v>
      </c>
    </row>
    <row r="206" spans="1:13" ht="12" customHeight="1" x14ac:dyDescent="0.25">
      <c r="A206" s="877"/>
      <c r="B206" s="115" t="s">
        <v>1295</v>
      </c>
      <c r="C206" s="876" t="s">
        <v>1296</v>
      </c>
      <c r="D206" s="876"/>
      <c r="E206" s="876"/>
      <c r="F206" s="876"/>
      <c r="G206" s="876"/>
      <c r="H206" s="876"/>
      <c r="I206" s="876"/>
      <c r="J206" s="416">
        <f ca="1">VLOOKUP(B206,'Конвертация цен'!C:H,6,FALSE)</f>
        <v>1820.5580139160156</v>
      </c>
      <c r="K206" s="29">
        <f ca="1">J206-J206*Оглавление!$K$21</f>
        <v>1820.5580139160156</v>
      </c>
      <c r="L206" s="39"/>
      <c r="M206" s="29">
        <f t="shared" ref="M206:M217" ca="1" si="10">L206*K206</f>
        <v>0</v>
      </c>
    </row>
    <row r="207" spans="1:13" ht="12" customHeight="1" x14ac:dyDescent="0.25">
      <c r="A207" s="877"/>
      <c r="B207" s="115" t="s">
        <v>1297</v>
      </c>
      <c r="C207" s="876" t="s">
        <v>1298</v>
      </c>
      <c r="D207" s="876"/>
      <c r="E207" s="876"/>
      <c r="F207" s="876"/>
      <c r="G207" s="876"/>
      <c r="H207" s="876"/>
      <c r="I207" s="876"/>
      <c r="J207" s="416">
        <f ca="1">VLOOKUP(B207,'Конвертация цен'!C:H,6,FALSE)</f>
        <v>1911.5859146118164</v>
      </c>
      <c r="K207" s="29">
        <f ca="1">J207-J207*Оглавление!$K$21</f>
        <v>1911.5859146118164</v>
      </c>
      <c r="L207" s="39"/>
      <c r="M207" s="29">
        <f t="shared" ca="1" si="10"/>
        <v>0</v>
      </c>
    </row>
    <row r="208" spans="1:13" ht="12" customHeight="1" x14ac:dyDescent="0.25">
      <c r="A208" s="877"/>
      <c r="B208" s="115" t="s">
        <v>1299</v>
      </c>
      <c r="C208" s="876" t="s">
        <v>1300</v>
      </c>
      <c r="D208" s="876"/>
      <c r="E208" s="876"/>
      <c r="F208" s="876"/>
      <c r="G208" s="876"/>
      <c r="H208" s="876"/>
      <c r="I208" s="876"/>
      <c r="J208" s="416">
        <f ca="1">VLOOKUP(B208,'Конвертация цен'!C:H,6,FALSE)</f>
        <v>3914.1997299194336</v>
      </c>
      <c r="K208" s="29">
        <f ca="1">J208-J208*Оглавление!$K$21</f>
        <v>3914.1997299194336</v>
      </c>
      <c r="L208" s="39"/>
      <c r="M208" s="29">
        <f t="shared" ca="1" si="10"/>
        <v>0</v>
      </c>
    </row>
    <row r="209" spans="1:13" ht="12" customHeight="1" x14ac:dyDescent="0.25">
      <c r="A209" s="877"/>
      <c r="B209" s="115" t="s">
        <v>1301</v>
      </c>
      <c r="C209" s="876" t="s">
        <v>1302</v>
      </c>
      <c r="D209" s="876"/>
      <c r="E209" s="876"/>
      <c r="F209" s="876"/>
      <c r="G209" s="876"/>
      <c r="H209" s="876"/>
      <c r="I209" s="876"/>
      <c r="J209" s="416">
        <f ca="1">VLOOKUP(B209,'Конвертация цен'!C:H,6,FALSE)</f>
        <v>7646.3436584472656</v>
      </c>
      <c r="K209" s="29">
        <f ca="1">J209-J209*Оглавление!$K$21</f>
        <v>7646.3436584472656</v>
      </c>
      <c r="L209" s="39"/>
      <c r="M209" s="29">
        <f t="shared" ca="1" si="10"/>
        <v>0</v>
      </c>
    </row>
    <row r="210" spans="1:13" ht="12" customHeight="1" x14ac:dyDescent="0.25">
      <c r="A210" s="877"/>
      <c r="B210" s="115" t="s">
        <v>1303</v>
      </c>
      <c r="C210" s="876" t="s">
        <v>1304</v>
      </c>
      <c r="D210" s="876"/>
      <c r="E210" s="876"/>
      <c r="F210" s="876"/>
      <c r="G210" s="876"/>
      <c r="H210" s="876"/>
      <c r="I210" s="876"/>
      <c r="J210" s="416">
        <f ca="1">VLOOKUP(B210,'Конвертация цен'!C:H,6,FALSE)</f>
        <v>7646.3436584472656</v>
      </c>
      <c r="K210" s="29">
        <f ca="1">J210-J210*Оглавление!$K$21</f>
        <v>7646.3436584472656</v>
      </c>
      <c r="L210" s="39"/>
      <c r="M210" s="29">
        <f t="shared" ca="1" si="10"/>
        <v>0</v>
      </c>
    </row>
    <row r="211" spans="1:13" ht="12" customHeight="1" x14ac:dyDescent="0.25">
      <c r="A211" s="877"/>
      <c r="B211" s="115" t="s">
        <v>1305</v>
      </c>
      <c r="C211" s="876" t="s">
        <v>1306</v>
      </c>
      <c r="D211" s="876"/>
      <c r="E211" s="876"/>
      <c r="F211" s="876"/>
      <c r="G211" s="876"/>
      <c r="H211" s="876"/>
      <c r="I211" s="876"/>
      <c r="J211" s="416">
        <f ca="1">VLOOKUP(B211,'Конвертация цен'!C:H,6,FALSE)</f>
        <v>19935.110252380371</v>
      </c>
      <c r="K211" s="29">
        <f ca="1">J211-J211*Оглавление!$K$21</f>
        <v>19935.110252380371</v>
      </c>
      <c r="L211" s="39"/>
      <c r="M211" s="29">
        <f t="shared" ca="1" si="10"/>
        <v>0</v>
      </c>
    </row>
    <row r="212" spans="1:13" ht="12" customHeight="1" x14ac:dyDescent="0.25">
      <c r="A212" s="877"/>
      <c r="B212" s="115" t="s">
        <v>1307</v>
      </c>
      <c r="C212" s="876" t="s">
        <v>1308</v>
      </c>
      <c r="D212" s="876"/>
      <c r="E212" s="876"/>
      <c r="F212" s="876"/>
      <c r="G212" s="876"/>
      <c r="H212" s="876"/>
      <c r="I212" s="876"/>
      <c r="J212" s="416">
        <f ca="1">VLOOKUP(B212,'Конвертация цен'!C:H,6,FALSE)</f>
        <v>19935.110252380371</v>
      </c>
      <c r="K212" s="29">
        <f ca="1">J212-J212*Оглавление!$K$21</f>
        <v>19935.110252380371</v>
      </c>
      <c r="L212" s="39"/>
      <c r="M212" s="29">
        <f t="shared" ca="1" si="10"/>
        <v>0</v>
      </c>
    </row>
    <row r="213" spans="1:13" ht="12" customHeight="1" x14ac:dyDescent="0.25">
      <c r="A213" s="877"/>
      <c r="B213" s="115" t="s">
        <v>1309</v>
      </c>
      <c r="C213" s="876" t="s">
        <v>1310</v>
      </c>
      <c r="D213" s="876"/>
      <c r="E213" s="876"/>
      <c r="F213" s="876"/>
      <c r="G213" s="876"/>
      <c r="H213" s="876"/>
      <c r="I213" s="876"/>
      <c r="J213" s="416">
        <f ca="1">VLOOKUP(B213,'Конвертация цен'!C:H,6,FALSE)</f>
        <v>24395.477386474609</v>
      </c>
      <c r="K213" s="29">
        <f ca="1">J213-J213*Оглавление!$K$21</f>
        <v>24395.477386474609</v>
      </c>
      <c r="L213" s="39"/>
      <c r="M213" s="29">
        <f t="shared" ca="1" si="10"/>
        <v>0</v>
      </c>
    </row>
    <row r="214" spans="1:13" ht="12" customHeight="1" x14ac:dyDescent="0.25">
      <c r="A214" s="877"/>
      <c r="B214" s="115" t="s">
        <v>1311</v>
      </c>
      <c r="C214" s="876" t="s">
        <v>1312</v>
      </c>
      <c r="D214" s="876"/>
      <c r="E214" s="876"/>
      <c r="F214" s="876"/>
      <c r="G214" s="876"/>
      <c r="H214" s="876"/>
      <c r="I214" s="876"/>
      <c r="J214" s="416">
        <f ca="1">VLOOKUP(B214,'Конвертация цен'!C:H,6,FALSE)</f>
        <v>37685.550888061523</v>
      </c>
      <c r="K214" s="29">
        <f ca="1">J214-J214*Оглавление!$K$21</f>
        <v>37685.550888061523</v>
      </c>
      <c r="L214" s="39"/>
      <c r="M214" s="29">
        <f t="shared" ca="1" si="10"/>
        <v>0</v>
      </c>
    </row>
    <row r="215" spans="1:13" ht="12" customHeight="1" x14ac:dyDescent="0.25">
      <c r="A215" s="877"/>
      <c r="B215" s="115" t="s">
        <v>1313</v>
      </c>
      <c r="C215" s="876" t="s">
        <v>1314</v>
      </c>
      <c r="D215" s="876"/>
      <c r="E215" s="876"/>
      <c r="F215" s="876"/>
      <c r="G215" s="876"/>
      <c r="H215" s="876"/>
      <c r="I215" s="876"/>
      <c r="J215" s="416">
        <f ca="1">VLOOKUP(B215,'Конвертация цен'!C:H,6,FALSE)</f>
        <v>57893.744842529297</v>
      </c>
      <c r="K215" s="29">
        <f ca="1">J215-J215*Оглавление!$K$21</f>
        <v>57893.744842529297</v>
      </c>
      <c r="L215" s="39"/>
      <c r="M215" s="29">
        <f t="shared" ca="1" si="10"/>
        <v>0</v>
      </c>
    </row>
    <row r="216" spans="1:13" ht="12" customHeight="1" x14ac:dyDescent="0.25">
      <c r="A216" s="877"/>
      <c r="B216" s="115" t="s">
        <v>1315</v>
      </c>
      <c r="C216" s="876" t="s">
        <v>1316</v>
      </c>
      <c r="D216" s="876"/>
      <c r="E216" s="876"/>
      <c r="F216" s="876"/>
      <c r="G216" s="876"/>
      <c r="H216" s="876"/>
      <c r="I216" s="876"/>
      <c r="J216" s="416">
        <f ca="1">VLOOKUP(B216,'Конвертация цен'!C:H,6,FALSE)</f>
        <v>69454.288230895996</v>
      </c>
      <c r="K216" s="29">
        <f ca="1">J216-J216*Оглавление!$K$21</f>
        <v>69454.288230895996</v>
      </c>
      <c r="L216" s="39"/>
      <c r="M216" s="29">
        <f t="shared" ca="1" si="10"/>
        <v>0</v>
      </c>
    </row>
    <row r="217" spans="1:13" ht="12" customHeight="1" x14ac:dyDescent="0.25">
      <c r="A217" s="877"/>
      <c r="B217" s="115" t="s">
        <v>1317</v>
      </c>
      <c r="C217" s="876" t="s">
        <v>1318</v>
      </c>
      <c r="D217" s="876"/>
      <c r="E217" s="876"/>
      <c r="F217" s="876"/>
      <c r="G217" s="876"/>
      <c r="H217" s="876"/>
      <c r="I217" s="876"/>
      <c r="J217" s="416">
        <f ca="1">VLOOKUP(B217,'Конвертация цен'!C:H,6,FALSE)</f>
        <v>92575.375007629395</v>
      </c>
      <c r="K217" s="29">
        <f ca="1">J217-J217*Оглавление!$K$21</f>
        <v>92575.375007629395</v>
      </c>
      <c r="L217" s="39"/>
      <c r="M217" s="29">
        <f t="shared" ca="1" si="10"/>
        <v>0</v>
      </c>
    </row>
  </sheetData>
  <protectedRanges>
    <protectedRange sqref="K194:K195 K17:K70 K83:K146 K159:K172 K205:K217 K184:K188" name="区域1_69_2_4"/>
    <protectedRange password="CE2A" sqref="K194:K195 K17:K70 K83:K146 K159:K172 K205:K217 K184:K188" name="区域1_1_17_2_4"/>
    <protectedRange sqref="L194:M195 L17:M70 L83:M146 L159:M172 L184:M188 L205:M217" name="区域1_69_2_4_1"/>
    <protectedRange password="CE2A" sqref="L194:M195 L17:M70 L83:M146 L159:M172 L184:M188 L205:M217" name="区域1_1_17_2_4_1"/>
    <protectedRange sqref="F197:F199" name="区域1_2_2_1_2_1"/>
    <protectedRange password="CE2A" sqref="F197:F199" name="区域1_1_2_2_1_2_1"/>
    <protectedRange sqref="I197:I199" name="区域1_3_2_1_2_1"/>
    <protectedRange password="CE2A" sqref="I197:I199" name="区域1_1_4_2_1_2_1"/>
    <protectedRange sqref="C196 B196:B199 C197:D199" name="区域1_7_2_1_2_1"/>
    <protectedRange password="CE2A" sqref="C196 B196:B199 C197:D199" name="区域1_1_6_2_1_2_1"/>
    <protectedRange sqref="M196:M197" name="区域1_4_2_2_2_2"/>
    <protectedRange password="CE2A" sqref="M196:M197" name="区域1_1_5_2_2_2_2"/>
    <protectedRange sqref="J196:J197 L196:L197" name="区域1_4_2_1_1_2_2"/>
    <protectedRange password="CE2A" sqref="J196:J197 L196:L197" name="区域1_1_5_2_1_1_2_2"/>
  </protectedRanges>
  <mergeCells count="211">
    <mergeCell ref="C141:D141"/>
    <mergeCell ref="C144:D144"/>
    <mergeCell ref="A83:A94"/>
    <mergeCell ref="A95:A108"/>
    <mergeCell ref="C83:D83"/>
    <mergeCell ref="C145:D145"/>
    <mergeCell ref="C87:D87"/>
    <mergeCell ref="C92:D92"/>
    <mergeCell ref="C96:D96"/>
    <mergeCell ref="C98:D98"/>
    <mergeCell ref="C101:D101"/>
    <mergeCell ref="C104:D104"/>
    <mergeCell ref="C107:D107"/>
    <mergeCell ref="C110:D110"/>
    <mergeCell ref="C113:D113"/>
    <mergeCell ref="C116:D116"/>
    <mergeCell ref="C119:D119"/>
    <mergeCell ref="C122:D122"/>
    <mergeCell ref="C125:D125"/>
    <mergeCell ref="C128:D128"/>
    <mergeCell ref="C136:D136"/>
    <mergeCell ref="C139:D139"/>
    <mergeCell ref="C142:D142"/>
    <mergeCell ref="C100:D100"/>
    <mergeCell ref="C135:D135"/>
    <mergeCell ref="C138:D138"/>
    <mergeCell ref="A38:A46"/>
    <mergeCell ref="C40:D40"/>
    <mergeCell ref="C43:D43"/>
    <mergeCell ref="C46:D46"/>
    <mergeCell ref="C54:D54"/>
    <mergeCell ref="C57:D57"/>
    <mergeCell ref="A81:A82"/>
    <mergeCell ref="B81:B82"/>
    <mergeCell ref="C81:D82"/>
    <mergeCell ref="C45:D45"/>
    <mergeCell ref="C48:D48"/>
    <mergeCell ref="C50:D50"/>
    <mergeCell ref="C53:D53"/>
    <mergeCell ref="C56:D56"/>
    <mergeCell ref="A47:A70"/>
    <mergeCell ref="C61:D61"/>
    <mergeCell ref="C68:D68"/>
    <mergeCell ref="C47:D47"/>
    <mergeCell ref="C49:D49"/>
    <mergeCell ref="C52:D52"/>
    <mergeCell ref="C51:D51"/>
    <mergeCell ref="C84:D84"/>
    <mergeCell ref="A4:J4"/>
    <mergeCell ref="C44:D44"/>
    <mergeCell ref="C20:D20"/>
    <mergeCell ref="C22:D22"/>
    <mergeCell ref="C24:D24"/>
    <mergeCell ref="C27:D27"/>
    <mergeCell ref="C28:D28"/>
    <mergeCell ref="C30:D30"/>
    <mergeCell ref="C18:D18"/>
    <mergeCell ref="C26:D26"/>
    <mergeCell ref="C29:D29"/>
    <mergeCell ref="C38:D38"/>
    <mergeCell ref="C41:D41"/>
    <mergeCell ref="C32:D32"/>
    <mergeCell ref="C35:D35"/>
    <mergeCell ref="A28:A37"/>
    <mergeCell ref="C39:D39"/>
    <mergeCell ref="C42:D42"/>
    <mergeCell ref="C34:D34"/>
    <mergeCell ref="C37:D37"/>
    <mergeCell ref="C31:D31"/>
    <mergeCell ref="C33:D33"/>
    <mergeCell ref="C36:D36"/>
    <mergeCell ref="C21:D21"/>
    <mergeCell ref="K10:M10"/>
    <mergeCell ref="L14:M14"/>
    <mergeCell ref="A15:A16"/>
    <mergeCell ref="B15:B16"/>
    <mergeCell ref="C15:D16"/>
    <mergeCell ref="K15:K16"/>
    <mergeCell ref="L15:L16"/>
    <mergeCell ref="M15:M16"/>
    <mergeCell ref="C17:D17"/>
    <mergeCell ref="A17:A27"/>
    <mergeCell ref="C19:D19"/>
    <mergeCell ref="C25:D25"/>
    <mergeCell ref="C23:D23"/>
    <mergeCell ref="K81:K82"/>
    <mergeCell ref="L81:L82"/>
    <mergeCell ref="M81:M82"/>
    <mergeCell ref="C55:D55"/>
    <mergeCell ref="C58:D58"/>
    <mergeCell ref="C59:D59"/>
    <mergeCell ref="C62:D62"/>
    <mergeCell ref="C64:D64"/>
    <mergeCell ref="C66:D66"/>
    <mergeCell ref="C69:D69"/>
    <mergeCell ref="C70:D70"/>
    <mergeCell ref="C60:D60"/>
    <mergeCell ref="C63:D63"/>
    <mergeCell ref="C65:D65"/>
    <mergeCell ref="C67:D67"/>
    <mergeCell ref="C86:D86"/>
    <mergeCell ref="C89:D89"/>
    <mergeCell ref="C91:D91"/>
    <mergeCell ref="C94:D94"/>
    <mergeCell ref="C95:D95"/>
    <mergeCell ref="C103:D103"/>
    <mergeCell ref="C106:D106"/>
    <mergeCell ref="C109:D109"/>
    <mergeCell ref="C85:D85"/>
    <mergeCell ref="C88:D88"/>
    <mergeCell ref="C90:D90"/>
    <mergeCell ref="C93:D93"/>
    <mergeCell ref="C97:D97"/>
    <mergeCell ref="C99:D99"/>
    <mergeCell ref="C102:D102"/>
    <mergeCell ref="C105:D105"/>
    <mergeCell ref="C108:D108"/>
    <mergeCell ref="L157:L158"/>
    <mergeCell ref="M157:M158"/>
    <mergeCell ref="C159:D159"/>
    <mergeCell ref="C160:D160"/>
    <mergeCell ref="C163:D163"/>
    <mergeCell ref="A157:A158"/>
    <mergeCell ref="B157:B158"/>
    <mergeCell ref="C157:D158"/>
    <mergeCell ref="K157:K158"/>
    <mergeCell ref="A159:A172"/>
    <mergeCell ref="C166:D166"/>
    <mergeCell ref="C169:D169"/>
    <mergeCell ref="C172:D172"/>
    <mergeCell ref="C161:D161"/>
    <mergeCell ref="C162:D162"/>
    <mergeCell ref="C164:D164"/>
    <mergeCell ref="C165:D165"/>
    <mergeCell ref="C167:D167"/>
    <mergeCell ref="C168:D168"/>
    <mergeCell ref="C170:D170"/>
    <mergeCell ref="C171:D171"/>
    <mergeCell ref="C184:D184"/>
    <mergeCell ref="C185:D185"/>
    <mergeCell ref="C186:D186"/>
    <mergeCell ref="C187:D187"/>
    <mergeCell ref="C188:D188"/>
    <mergeCell ref="A184:A188"/>
    <mergeCell ref="L182:L183"/>
    <mergeCell ref="M182:M183"/>
    <mergeCell ref="A182:A183"/>
    <mergeCell ref="B182:B183"/>
    <mergeCell ref="C182:D183"/>
    <mergeCell ref="K182:K183"/>
    <mergeCell ref="A109:A117"/>
    <mergeCell ref="A118:A146"/>
    <mergeCell ref="C146:D146"/>
    <mergeCell ref="C111:D111"/>
    <mergeCell ref="C114:D114"/>
    <mergeCell ref="C117:D117"/>
    <mergeCell ref="C120:D120"/>
    <mergeCell ref="C123:D123"/>
    <mergeCell ref="C126:D126"/>
    <mergeCell ref="C129:D129"/>
    <mergeCell ref="C131:D131"/>
    <mergeCell ref="C134:D134"/>
    <mergeCell ref="C137:D137"/>
    <mergeCell ref="C140:D140"/>
    <mergeCell ref="C143:D143"/>
    <mergeCell ref="C132:D132"/>
    <mergeCell ref="C133:D133"/>
    <mergeCell ref="C112:D112"/>
    <mergeCell ref="C115:D115"/>
    <mergeCell ref="C118:D118"/>
    <mergeCell ref="C121:D121"/>
    <mergeCell ref="C124:D124"/>
    <mergeCell ref="C127:D127"/>
    <mergeCell ref="C130:D130"/>
    <mergeCell ref="C194:I194"/>
    <mergeCell ref="C195:I195"/>
    <mergeCell ref="A203:A204"/>
    <mergeCell ref="B203:B204"/>
    <mergeCell ref="C203:I204"/>
    <mergeCell ref="K203:K204"/>
    <mergeCell ref="L203:L204"/>
    <mergeCell ref="M203:M204"/>
    <mergeCell ref="L192:L193"/>
    <mergeCell ref="A192:A193"/>
    <mergeCell ref="B192:B193"/>
    <mergeCell ref="K192:K193"/>
    <mergeCell ref="M192:M193"/>
    <mergeCell ref="C192:I193"/>
    <mergeCell ref="A196:A197"/>
    <mergeCell ref="B196:B197"/>
    <mergeCell ref="K196:K197"/>
    <mergeCell ref="L196:L197"/>
    <mergeCell ref="A198:A199"/>
    <mergeCell ref="C196:E197"/>
    <mergeCell ref="C198:E198"/>
    <mergeCell ref="C199:E199"/>
    <mergeCell ref="M196:M197"/>
    <mergeCell ref="C214:I214"/>
    <mergeCell ref="C215:I215"/>
    <mergeCell ref="C216:I216"/>
    <mergeCell ref="C217:I217"/>
    <mergeCell ref="A205:A217"/>
    <mergeCell ref="C206:I206"/>
    <mergeCell ref="C207:I207"/>
    <mergeCell ref="C208:I208"/>
    <mergeCell ref="C209:I209"/>
    <mergeCell ref="C210:I210"/>
    <mergeCell ref="C211:I211"/>
    <mergeCell ref="C212:I212"/>
    <mergeCell ref="C213:I213"/>
    <mergeCell ref="C205:I205"/>
  </mergeCells>
  <phoneticPr fontId="49" type="noConversion"/>
  <hyperlinks>
    <hyperlink ref="K10:L10" location="Оглавление!A1" display="Оглавление!A1" xr:uid="{51DB9AAF-D2B4-4594-8307-80343B929887}"/>
  </hyperlinks>
  <pageMargins left="0.31496062992125984" right="0.31496062992125984" top="0.55118110236220474" bottom="0.55118110236220474" header="0.31496062992125984" footer="0.31496062992125984"/>
  <pageSetup paperSize="9" scale="50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86004-CB2B-4FA0-9B53-B629859D26D6}">
  <sheetPr codeName="Лист11">
    <pageSetUpPr fitToPage="1"/>
  </sheetPr>
  <dimension ref="A1:M21"/>
  <sheetViews>
    <sheetView view="pageBreakPreview" zoomScaleNormal="25" zoomScaleSheetLayoutView="100" zoomScalePageLayoutView="40" workbookViewId="0">
      <selection activeCell="P29" sqref="P29"/>
    </sheetView>
  </sheetViews>
  <sheetFormatPr defaultColWidth="9.140625" defaultRowHeight="15" x14ac:dyDescent="0.25"/>
  <cols>
    <col min="1" max="1" width="19.85546875" style="79" customWidth="1"/>
    <col min="2" max="2" width="15.5703125" style="81" bestFit="1" customWidth="1"/>
    <col min="3" max="3" width="43.42578125" style="79" customWidth="1"/>
    <col min="4" max="4" width="11" style="79" customWidth="1"/>
    <col min="5" max="5" width="11.85546875" style="79" customWidth="1"/>
    <col min="6" max="7" width="8" style="79" customWidth="1"/>
    <col min="8" max="8" width="9.85546875" style="79" bestFit="1" customWidth="1"/>
    <col min="9" max="9" width="9.5703125" style="79" customWidth="1"/>
    <col min="10" max="10" width="9.140625" style="79" customWidth="1"/>
    <col min="11" max="11" width="9.85546875" style="79" bestFit="1" customWidth="1"/>
    <col min="12" max="16384" width="9.140625" style="79"/>
  </cols>
  <sheetData>
    <row r="1" spans="1:13" s="8" customFormat="1" ht="18.75" x14ac:dyDescent="0.3">
      <c r="A1" s="2"/>
      <c r="B1" s="3"/>
      <c r="C1" s="3"/>
      <c r="D1" s="3"/>
      <c r="E1" s="4"/>
      <c r="F1" s="4"/>
      <c r="G1" s="5"/>
      <c r="H1" s="6"/>
      <c r="I1" s="7"/>
      <c r="J1" s="2"/>
      <c r="K1" s="2"/>
      <c r="L1" s="2"/>
    </row>
    <row r="2" spans="1:13" s="8" customFormat="1" ht="38.25" customHeight="1" x14ac:dyDescent="0.3">
      <c r="A2" s="2"/>
      <c r="B2" s="3"/>
      <c r="C2" s="9"/>
      <c r="D2" s="9"/>
      <c r="E2" s="9"/>
      <c r="F2" s="10"/>
      <c r="G2" s="11"/>
      <c r="H2" s="12"/>
      <c r="I2" s="7"/>
      <c r="J2" s="2"/>
      <c r="K2" s="2"/>
      <c r="L2" s="2"/>
    </row>
    <row r="3" spans="1:13" s="8" customFormat="1" ht="18.75" x14ac:dyDescent="0.3">
      <c r="A3" s="2"/>
      <c r="B3" s="4"/>
      <c r="C3" s="4"/>
      <c r="D3" s="4"/>
      <c r="E3" s="4"/>
      <c r="F3" s="4"/>
      <c r="G3" s="13"/>
      <c r="H3" s="12"/>
      <c r="I3" s="7"/>
      <c r="J3" s="2"/>
      <c r="K3" s="2"/>
      <c r="L3" s="2"/>
    </row>
    <row r="4" spans="1:13" s="8" customFormat="1" ht="36" x14ac:dyDescent="0.55000000000000004">
      <c r="A4" s="612" t="s">
        <v>665</v>
      </c>
      <c r="B4" s="612"/>
      <c r="C4" s="612"/>
      <c r="D4" s="612"/>
      <c r="E4" s="612"/>
      <c r="F4" s="612"/>
      <c r="G4" s="612"/>
      <c r="H4" s="612"/>
      <c r="I4" s="612"/>
      <c r="J4" s="15"/>
      <c r="K4" s="2"/>
      <c r="L4" s="2"/>
      <c r="M4" s="2"/>
    </row>
    <row r="5" spans="1:13" s="18" customFormat="1" ht="12" x14ac:dyDescent="0.2">
      <c r="A5" s="22"/>
      <c r="B5" s="16"/>
      <c r="C5" s="16"/>
      <c r="D5" s="16"/>
      <c r="E5" s="16"/>
      <c r="F5" s="16"/>
      <c r="G5" s="16"/>
      <c r="H5" s="22"/>
      <c r="I5" s="16"/>
      <c r="J5" s="17"/>
      <c r="K5" s="16"/>
      <c r="L5" s="16"/>
      <c r="M5" s="16"/>
    </row>
    <row r="6" spans="1:13" s="18" customFormat="1" ht="12" x14ac:dyDescent="0.2">
      <c r="A6" s="40" t="s">
        <v>657</v>
      </c>
      <c r="B6" s="65"/>
      <c r="C6" s="40"/>
      <c r="D6" s="16"/>
      <c r="E6" s="16"/>
      <c r="F6" s="16"/>
      <c r="G6" s="16"/>
      <c r="H6" s="22"/>
      <c r="I6" s="16"/>
      <c r="J6" s="17"/>
      <c r="K6" s="16"/>
      <c r="L6" s="16"/>
      <c r="M6" s="16"/>
    </row>
    <row r="7" spans="1:13" s="58" customFormat="1" ht="12" customHeight="1" x14ac:dyDescent="0.25">
      <c r="A7" s="55" t="s">
        <v>664</v>
      </c>
      <c r="B7" s="55"/>
      <c r="C7" s="55"/>
      <c r="D7" s="55"/>
      <c r="E7" s="55"/>
      <c r="F7" s="55"/>
      <c r="G7" s="55"/>
      <c r="H7" s="55"/>
      <c r="I7" s="56"/>
      <c r="J7" s="56"/>
      <c r="K7" s="57"/>
      <c r="L7" s="57"/>
      <c r="M7" s="57"/>
    </row>
    <row r="8" spans="1:13" s="60" customFormat="1" ht="12" customHeight="1" x14ac:dyDescent="0.25">
      <c r="A8" s="55" t="s">
        <v>672</v>
      </c>
      <c r="B8" s="55"/>
      <c r="C8" s="55"/>
      <c r="D8" s="55"/>
      <c r="E8" s="55"/>
      <c r="F8" s="55"/>
      <c r="G8" s="55"/>
      <c r="H8" s="55"/>
      <c r="I8" s="55"/>
      <c r="J8" s="59"/>
      <c r="K8" s="613"/>
      <c r="L8" s="613"/>
      <c r="M8" s="613"/>
    </row>
    <row r="9" spans="1:13" s="60" customFormat="1" ht="12" customHeight="1" x14ac:dyDescent="0.25">
      <c r="A9" s="55" t="s">
        <v>673</v>
      </c>
      <c r="B9" s="55"/>
      <c r="C9" s="55"/>
      <c r="D9" s="55"/>
      <c r="E9" s="55"/>
      <c r="F9" s="55"/>
      <c r="G9" s="55"/>
      <c r="H9" s="55"/>
      <c r="I9" s="55"/>
      <c r="J9" s="59"/>
      <c r="K9" s="261"/>
      <c r="L9" s="261"/>
      <c r="M9" s="261"/>
    </row>
    <row r="10" spans="1:13" s="60" customFormat="1" ht="12" customHeight="1" x14ac:dyDescent="0.25">
      <c r="A10" s="55" t="s">
        <v>666</v>
      </c>
      <c r="B10" s="61"/>
      <c r="C10" s="61"/>
      <c r="D10" s="61"/>
      <c r="E10" s="62"/>
      <c r="F10" s="62"/>
      <c r="G10" s="55"/>
      <c r="H10" s="63"/>
      <c r="I10" s="614" t="s">
        <v>3</v>
      </c>
      <c r="J10" s="614"/>
      <c r="K10" s="614"/>
      <c r="L10" s="55"/>
      <c r="M10" s="55"/>
    </row>
    <row r="11" spans="1:13" s="60" customFormat="1" ht="12" customHeight="1" x14ac:dyDescent="0.25">
      <c r="A11" s="55" t="s">
        <v>667</v>
      </c>
      <c r="B11" s="61"/>
      <c r="C11" s="61"/>
      <c r="D11" s="61"/>
      <c r="E11" s="62"/>
      <c r="F11" s="62"/>
      <c r="G11" s="55"/>
      <c r="H11" s="63"/>
      <c r="I11" s="111"/>
      <c r="J11" s="111"/>
      <c r="K11" s="111"/>
      <c r="L11" s="55"/>
      <c r="M11" s="55"/>
    </row>
    <row r="12" spans="1:13" s="60" customFormat="1" ht="12" customHeight="1" x14ac:dyDescent="0.25">
      <c r="A12" s="55" t="s">
        <v>668</v>
      </c>
      <c r="B12" s="55"/>
      <c r="C12" s="55"/>
      <c r="D12" s="55"/>
      <c r="E12" s="62"/>
      <c r="F12" s="62"/>
      <c r="G12" s="55"/>
      <c r="H12" s="63"/>
      <c r="I12" s="55"/>
      <c r="J12" s="59"/>
      <c r="K12" s="55"/>
      <c r="L12" s="55"/>
      <c r="M12" s="55"/>
    </row>
    <row r="13" spans="1:13" s="60" customFormat="1" ht="12" customHeight="1" x14ac:dyDescent="0.25">
      <c r="A13" s="55" t="s">
        <v>671</v>
      </c>
      <c r="B13" s="55"/>
      <c r="C13" s="55"/>
      <c r="D13" s="55"/>
      <c r="E13" s="62"/>
      <c r="F13" s="62"/>
      <c r="G13" s="55"/>
      <c r="H13" s="63"/>
      <c r="I13" s="55"/>
      <c r="J13" s="59"/>
      <c r="K13" s="55"/>
      <c r="L13" s="55"/>
      <c r="M13" s="55"/>
    </row>
    <row r="14" spans="1:13" s="60" customFormat="1" ht="12" customHeight="1" thickBot="1" x14ac:dyDescent="0.3">
      <c r="A14" s="55" t="s">
        <v>255</v>
      </c>
      <c r="B14" s="55"/>
      <c r="C14" s="55"/>
      <c r="D14" s="55"/>
      <c r="E14" s="62"/>
      <c r="F14" s="62"/>
      <c r="G14" s="55"/>
      <c r="H14" s="63"/>
      <c r="I14" s="55"/>
      <c r="J14" s="59"/>
      <c r="K14" s="55"/>
      <c r="L14" s="55"/>
      <c r="M14" s="55"/>
    </row>
    <row r="15" spans="1:13" ht="12" customHeight="1" thickBot="1" x14ac:dyDescent="0.3">
      <c r="A15" s="615"/>
      <c r="B15" s="615"/>
      <c r="C15" s="615"/>
      <c r="D15" s="615"/>
      <c r="E15" s="615"/>
      <c r="F15" s="615"/>
      <c r="G15" s="615"/>
      <c r="H15" s="615"/>
      <c r="I15" s="106" t="s">
        <v>4</v>
      </c>
      <c r="J15" s="616">
        <f>SUM(K18:K20)</f>
        <v>0</v>
      </c>
      <c r="K15" s="617"/>
    </row>
    <row r="16" spans="1:13" s="80" customFormat="1" ht="38.25" x14ac:dyDescent="0.2">
      <c r="A16" s="618" t="s">
        <v>5</v>
      </c>
      <c r="B16" s="620" t="s">
        <v>6</v>
      </c>
      <c r="C16" s="620" t="s">
        <v>7</v>
      </c>
      <c r="D16" s="112" t="s">
        <v>658</v>
      </c>
      <c r="E16" s="107" t="s">
        <v>669</v>
      </c>
      <c r="F16" s="588" t="s">
        <v>674</v>
      </c>
      <c r="G16" s="589"/>
      <c r="H16" s="170" t="s">
        <v>677</v>
      </c>
      <c r="I16" s="168" t="s">
        <v>678</v>
      </c>
      <c r="J16" s="622" t="s">
        <v>679</v>
      </c>
      <c r="K16" s="624" t="s">
        <v>282</v>
      </c>
    </row>
    <row r="17" spans="1:11" s="81" customFormat="1" ht="15.75" customHeight="1" thickBot="1" x14ac:dyDescent="0.25">
      <c r="A17" s="619"/>
      <c r="B17" s="621"/>
      <c r="C17" s="621"/>
      <c r="D17" s="268" t="s">
        <v>659</v>
      </c>
      <c r="E17" s="269" t="s">
        <v>670</v>
      </c>
      <c r="F17" s="590" t="s">
        <v>675</v>
      </c>
      <c r="G17" s="591"/>
      <c r="H17" s="174" t="s">
        <v>280</v>
      </c>
      <c r="I17" s="169" t="s">
        <v>280</v>
      </c>
      <c r="J17" s="623"/>
      <c r="K17" s="625"/>
    </row>
    <row r="18" spans="1:11" s="81" customFormat="1" ht="25.5" customHeight="1" x14ac:dyDescent="0.2">
      <c r="A18" s="608"/>
      <c r="B18" s="626" t="s">
        <v>661</v>
      </c>
      <c r="C18" s="629" t="s">
        <v>663</v>
      </c>
      <c r="D18" s="610">
        <v>20</v>
      </c>
      <c r="E18" s="592">
        <v>45</v>
      </c>
      <c r="F18" s="592" t="s">
        <v>676</v>
      </c>
      <c r="G18" s="593"/>
      <c r="H18" s="605">
        <f>'Конвертация цен'!H290</f>
        <v>4967</v>
      </c>
      <c r="I18" s="596">
        <f>H18-H18*Оглавление!$K$23</f>
        <v>4967</v>
      </c>
      <c r="J18" s="599"/>
      <c r="K18" s="602">
        <f t="shared" ref="K18" si="0">J18*I18</f>
        <v>0</v>
      </c>
    </row>
    <row r="19" spans="1:11" s="81" customFormat="1" ht="26.25" customHeight="1" x14ac:dyDescent="0.2">
      <c r="A19" s="608"/>
      <c r="B19" s="627"/>
      <c r="C19" s="630"/>
      <c r="D19" s="610"/>
      <c r="E19" s="592"/>
      <c r="F19" s="592"/>
      <c r="G19" s="593"/>
      <c r="H19" s="606"/>
      <c r="I19" s="597"/>
      <c r="J19" s="600"/>
      <c r="K19" s="603"/>
    </row>
    <row r="20" spans="1:11" s="81" customFormat="1" ht="27" customHeight="1" thickBot="1" x14ac:dyDescent="0.25">
      <c r="A20" s="609"/>
      <c r="B20" s="628"/>
      <c r="C20" s="631"/>
      <c r="D20" s="611"/>
      <c r="E20" s="594"/>
      <c r="F20" s="594"/>
      <c r="G20" s="595"/>
      <c r="H20" s="607"/>
      <c r="I20" s="598"/>
      <c r="J20" s="601"/>
      <c r="K20" s="604"/>
    </row>
    <row r="21" spans="1:11" ht="24.95" customHeight="1" x14ac:dyDescent="0.25"/>
  </sheetData>
  <protectedRanges>
    <protectedRange sqref="H16:I16" name="区域1_4_2"/>
    <protectedRange password="CE2A" sqref="H16:I16" name="区域1_1_5_2"/>
    <protectedRange sqref="I18:K20" name="区域1_69_2_4"/>
    <protectedRange password="CE2A" sqref="I18:K20" name="区域1_1_17_2_4"/>
    <protectedRange sqref="G16 F20 B18:E20 G17:H17 H18:H20 B16:B17" name="区域1_9"/>
    <protectedRange password="CE2A" sqref="B20:D20 G16 C18:D19 E18:E20 G17:H17 B16:B17 F20 H18:H20" name="区域1_1_1"/>
    <protectedRange sqref="G18:G20" name="区域1_2_6"/>
    <protectedRange sqref="F18:F19" name="区域1_1_4_3"/>
    <protectedRange password="CE2A" sqref="F18:F19" name="区域1_4_8"/>
    <protectedRange password="CE2A" sqref="F18:F19" name="区域1_1_1_3"/>
    <protectedRange password="CE2A" sqref="B19" name="区域1_1_53"/>
    <protectedRange password="CE2A" sqref="B18" name="区域1_1_54"/>
    <protectedRange sqref="J16:K17" name="区域1_4_2_1"/>
    <protectedRange password="CE2A" sqref="J16:K17" name="区域1_1_5_2_1"/>
  </protectedRanges>
  <mergeCells count="22">
    <mergeCell ref="A16:A17"/>
    <mergeCell ref="B16:B17"/>
    <mergeCell ref="C16:C17"/>
    <mergeCell ref="J16:J17"/>
    <mergeCell ref="K16:K17"/>
    <mergeCell ref="A4:I4"/>
    <mergeCell ref="K8:M8"/>
    <mergeCell ref="I10:K10"/>
    <mergeCell ref="A15:H15"/>
    <mergeCell ref="J15:K15"/>
    <mergeCell ref="K18:K20"/>
    <mergeCell ref="H18:H20"/>
    <mergeCell ref="E18:E20"/>
    <mergeCell ref="A18:A20"/>
    <mergeCell ref="D18:D20"/>
    <mergeCell ref="B18:B20"/>
    <mergeCell ref="C18:C20"/>
    <mergeCell ref="F16:G16"/>
    <mergeCell ref="F17:G17"/>
    <mergeCell ref="F18:G20"/>
    <mergeCell ref="I18:I20"/>
    <mergeCell ref="J18:J20"/>
  </mergeCells>
  <conditionalFormatting sqref="B18:C18">
    <cfRule type="expression" dxfId="13" priority="3" stopIfTrue="1">
      <formula>AND(COUNTIF(#REF!, B18)+COUNTIF($B$12:$C$20, B18)+COUNTIF(#REF!, B18)+COUNTIF(#REF!, B18)&gt;1,NOT(ISBLANK(B18)))</formula>
    </cfRule>
  </conditionalFormatting>
  <hyperlinks>
    <hyperlink ref="I10" location="Оглавление!I9" display="На главную страницу" xr:uid="{90C962D8-708A-4497-94EA-A3D7CDD171D0}"/>
    <hyperlink ref="I10:K10" location="Оглавление!I9" display="На главную страницу" xr:uid="{12C212B0-8BF3-41AB-A8DE-2EFB69ACE5EB}"/>
  </hyperlinks>
  <pageMargins left="0.23622047244094491" right="0.23622047244094491" top="0.74803149606299213" bottom="0.74803149606299213" header="0.31496062992125984" footer="0.31496062992125984"/>
  <pageSetup paperSize="9" scale="63" fitToHeight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0071C-A050-4A9D-8F9F-CF83EC28858E}">
  <sheetPr codeName="Лист9">
    <pageSetUpPr fitToPage="1"/>
  </sheetPr>
  <dimension ref="A1:M70"/>
  <sheetViews>
    <sheetView view="pageBreakPreview" topLeftCell="A8" zoomScaleNormal="100" zoomScaleSheetLayoutView="100" workbookViewId="0">
      <selection activeCell="N32" sqref="N32"/>
    </sheetView>
  </sheetViews>
  <sheetFormatPr defaultColWidth="9.140625" defaultRowHeight="15" x14ac:dyDescent="0.25"/>
  <cols>
    <col min="1" max="1" width="16.7109375" style="8" customWidth="1"/>
    <col min="2" max="2" width="23" style="8" customWidth="1"/>
    <col min="3" max="3" width="22.42578125" style="8" customWidth="1"/>
    <col min="4" max="4" width="18.5703125" style="37" customWidth="1"/>
    <col min="5" max="5" width="11.7109375" style="8" bestFit="1" customWidth="1"/>
    <col min="6" max="6" width="15.7109375" style="8" customWidth="1"/>
    <col min="7" max="7" width="15" style="18" customWidth="1"/>
    <col min="8" max="8" width="8.7109375" style="25" customWidth="1"/>
    <col min="9" max="9" width="12.42578125" style="36" customWidth="1"/>
    <col min="10" max="10" width="9.85546875" style="8" bestFit="1" customWidth="1"/>
    <col min="11" max="11" width="9.140625" style="8"/>
    <col min="12" max="12" width="11.85546875" style="8" bestFit="1" customWidth="1"/>
    <col min="13" max="14" width="9.140625" style="8"/>
    <col min="15" max="15" width="11.140625" style="8" bestFit="1" customWidth="1"/>
    <col min="16" max="16384" width="9.140625" style="8"/>
  </cols>
  <sheetData>
    <row r="1" spans="1:12" ht="18.75" x14ac:dyDescent="0.3">
      <c r="A1" s="2"/>
      <c r="B1" s="3"/>
      <c r="C1" s="3"/>
      <c r="D1" s="3"/>
      <c r="E1" s="4"/>
      <c r="F1" s="4"/>
      <c r="G1" s="5"/>
      <c r="H1" s="6"/>
      <c r="I1" s="7"/>
      <c r="J1" s="2"/>
      <c r="K1" s="2"/>
      <c r="L1" s="2"/>
    </row>
    <row r="2" spans="1:12" ht="38.25" customHeight="1" x14ac:dyDescent="0.3">
      <c r="A2" s="2"/>
      <c r="B2" s="3"/>
      <c r="C2" s="9"/>
      <c r="D2" s="9"/>
      <c r="E2" s="9"/>
      <c r="F2" s="10"/>
      <c r="G2" s="11"/>
      <c r="H2" s="12"/>
      <c r="I2" s="7"/>
      <c r="J2" s="2"/>
      <c r="K2" s="2"/>
      <c r="L2" s="2"/>
    </row>
    <row r="3" spans="1:12" ht="18.75" x14ac:dyDescent="0.3">
      <c r="A3" s="2"/>
      <c r="B3" s="4"/>
      <c r="C3" s="4"/>
      <c r="D3" s="4"/>
      <c r="E3" s="4"/>
      <c r="F3" s="4"/>
      <c r="G3" s="13"/>
      <c r="H3" s="12"/>
      <c r="I3" s="7"/>
      <c r="J3" s="2"/>
      <c r="K3" s="2"/>
      <c r="L3" s="2"/>
    </row>
    <row r="4" spans="1:12" ht="36" x14ac:dyDescent="0.55000000000000004">
      <c r="A4" s="612" t="s">
        <v>680</v>
      </c>
      <c r="B4" s="612"/>
      <c r="C4" s="612"/>
      <c r="D4" s="612"/>
      <c r="E4" s="612"/>
      <c r="F4" s="612"/>
      <c r="G4" s="612"/>
      <c r="H4" s="612"/>
      <c r="I4" s="612"/>
      <c r="J4" s="2"/>
      <c r="K4" s="2"/>
      <c r="L4" s="2"/>
    </row>
    <row r="5" spans="1:12" s="18" customFormat="1" ht="36" customHeight="1" x14ac:dyDescent="0.55000000000000004">
      <c r="A5" s="612" t="s">
        <v>1426</v>
      </c>
      <c r="B5" s="612"/>
      <c r="C5" s="612"/>
      <c r="D5" s="612"/>
      <c r="E5" s="612"/>
      <c r="F5" s="612"/>
      <c r="G5" s="612"/>
      <c r="H5" s="612"/>
      <c r="I5" s="17"/>
      <c r="J5" s="16"/>
      <c r="K5" s="16"/>
      <c r="L5" s="16"/>
    </row>
    <row r="6" spans="1:12" s="18" customFormat="1" ht="12" customHeight="1" x14ac:dyDescent="0.55000000000000004">
      <c r="A6" s="14"/>
      <c r="B6" s="14"/>
      <c r="C6" s="14"/>
      <c r="D6" s="14"/>
      <c r="E6" s="14"/>
      <c r="F6" s="14"/>
      <c r="G6" s="14"/>
      <c r="H6" s="14"/>
      <c r="I6" s="17"/>
      <c r="J6" s="858" t="s">
        <v>3</v>
      </c>
      <c r="K6" s="858"/>
      <c r="L6" s="858"/>
    </row>
    <row r="7" spans="1:12" s="18" customFormat="1" ht="12" x14ac:dyDescent="0.2">
      <c r="A7" s="40" t="s">
        <v>1327</v>
      </c>
      <c r="B7" s="66"/>
      <c r="C7" s="40"/>
      <c r="D7" s="16"/>
      <c r="E7" s="16"/>
      <c r="F7" s="16"/>
      <c r="G7" s="22"/>
      <c r="H7" s="16"/>
      <c r="I7" s="17"/>
      <c r="J7" s="16"/>
      <c r="K7" s="16"/>
      <c r="L7" s="16"/>
    </row>
    <row r="8" spans="1:12" s="58" customFormat="1" ht="12" customHeight="1" x14ac:dyDescent="0.25">
      <c r="A8" s="55" t="s">
        <v>721</v>
      </c>
      <c r="B8" s="55"/>
      <c r="C8" s="55"/>
      <c r="D8" s="55"/>
      <c r="E8" s="55"/>
      <c r="F8" s="55"/>
      <c r="G8" s="55"/>
      <c r="H8" s="56"/>
      <c r="I8" s="56"/>
      <c r="J8" s="57"/>
      <c r="K8" s="57"/>
      <c r="L8" s="57"/>
    </row>
    <row r="9" spans="1:12" s="58" customFormat="1" ht="12" customHeight="1" x14ac:dyDescent="0.25">
      <c r="A9" s="55" t="s">
        <v>722</v>
      </c>
      <c r="B9" s="55"/>
      <c r="C9" s="55"/>
      <c r="D9" s="55"/>
      <c r="E9" s="55"/>
      <c r="F9" s="55"/>
      <c r="G9" s="55"/>
      <c r="H9" s="56"/>
      <c r="I9" s="56"/>
      <c r="J9" s="57"/>
      <c r="K9" s="57"/>
      <c r="L9" s="57"/>
    </row>
    <row r="10" spans="1:12" s="58" customFormat="1" ht="12" customHeight="1" x14ac:dyDescent="0.25">
      <c r="A10" s="55" t="s">
        <v>681</v>
      </c>
      <c r="B10" s="55"/>
      <c r="C10" s="55"/>
      <c r="D10" s="55"/>
      <c r="E10" s="55"/>
      <c r="F10" s="55"/>
      <c r="G10" s="55"/>
      <c r="H10" s="56"/>
      <c r="I10" s="56"/>
      <c r="J10" s="57"/>
      <c r="K10" s="57"/>
      <c r="L10" s="57"/>
    </row>
    <row r="11" spans="1:12" s="60" customFormat="1" ht="12" customHeight="1" x14ac:dyDescent="0.2">
      <c r="A11" s="55" t="s">
        <v>737</v>
      </c>
      <c r="B11" s="55"/>
      <c r="C11" s="55"/>
      <c r="D11" s="55"/>
      <c r="E11" s="55"/>
      <c r="F11" s="55"/>
      <c r="G11" s="55"/>
      <c r="H11" s="55"/>
      <c r="I11" s="59"/>
      <c r="J11" s="16"/>
      <c r="K11" s="16"/>
      <c r="L11" s="16"/>
    </row>
    <row r="12" spans="1:12" s="60" customFormat="1" ht="12" customHeight="1" x14ac:dyDescent="0.25">
      <c r="A12" s="55" t="s">
        <v>682</v>
      </c>
      <c r="B12" s="61"/>
      <c r="C12" s="61"/>
      <c r="D12" s="61"/>
      <c r="E12" s="62"/>
      <c r="F12" s="55"/>
      <c r="G12" s="63"/>
      <c r="H12" s="55"/>
      <c r="I12" s="59"/>
      <c r="J12" s="55"/>
      <c r="K12" s="55"/>
      <c r="L12" s="55"/>
    </row>
    <row r="13" spans="1:12" s="60" customFormat="1" ht="12" customHeight="1" x14ac:dyDescent="0.25">
      <c r="A13" s="55" t="s">
        <v>760</v>
      </c>
      <c r="B13" s="55"/>
      <c r="C13" s="55"/>
      <c r="D13" s="55"/>
      <c r="E13" s="62"/>
      <c r="F13" s="55"/>
      <c r="G13" s="63"/>
      <c r="H13" s="55"/>
      <c r="I13" s="59"/>
      <c r="J13" s="55"/>
      <c r="K13" s="55"/>
      <c r="L13" s="55"/>
    </row>
    <row r="14" spans="1:12" s="60" customFormat="1" ht="12" customHeight="1" x14ac:dyDescent="0.25">
      <c r="A14" s="55" t="s">
        <v>738</v>
      </c>
      <c r="B14" s="55"/>
      <c r="C14" s="55"/>
      <c r="D14" s="55"/>
      <c r="E14" s="62"/>
      <c r="F14" s="55"/>
      <c r="G14" s="63"/>
      <c r="H14" s="55"/>
      <c r="I14" s="59"/>
      <c r="J14" s="55"/>
      <c r="K14" s="55"/>
      <c r="L14" s="55"/>
    </row>
    <row r="15" spans="1:12" s="60" customFormat="1" ht="12" customHeight="1" x14ac:dyDescent="0.25">
      <c r="A15" s="55" t="s">
        <v>739</v>
      </c>
      <c r="B15" s="55"/>
      <c r="C15" s="55"/>
      <c r="D15" s="55"/>
      <c r="E15" s="62"/>
      <c r="F15" s="55"/>
      <c r="G15" s="63"/>
      <c r="H15" s="55"/>
      <c r="I15" s="59"/>
      <c r="J15" s="55"/>
      <c r="K15" s="55"/>
      <c r="L15" s="55"/>
    </row>
    <row r="16" spans="1:12" s="60" customFormat="1" ht="12" customHeight="1" x14ac:dyDescent="0.25">
      <c r="A16" s="64" t="s">
        <v>684</v>
      </c>
      <c r="B16" s="55"/>
      <c r="C16" s="55"/>
      <c r="D16" s="55"/>
      <c r="E16" s="62"/>
      <c r="F16" s="55"/>
      <c r="G16" s="63"/>
      <c r="H16" s="55"/>
      <c r="I16" s="59"/>
      <c r="J16" s="55"/>
      <c r="K16" s="55"/>
      <c r="L16" s="55"/>
    </row>
    <row r="17" spans="1:13" s="60" customFormat="1" ht="12" customHeight="1" thickBot="1" x14ac:dyDescent="0.3">
      <c r="A17" s="55" t="s">
        <v>683</v>
      </c>
      <c r="B17" s="55"/>
      <c r="C17" s="55"/>
      <c r="D17" s="55"/>
      <c r="E17" s="62"/>
      <c r="F17" s="55"/>
      <c r="G17" s="63"/>
      <c r="H17" s="55"/>
      <c r="I17" s="59"/>
      <c r="J17" s="55"/>
      <c r="K17" s="55"/>
      <c r="L17" s="55"/>
    </row>
    <row r="18" spans="1:13" s="18" customFormat="1" ht="12" customHeight="1" thickBot="1" x14ac:dyDescent="0.3">
      <c r="A18" s="19"/>
      <c r="C18" s="19"/>
      <c r="D18" s="16"/>
      <c r="E18" s="16"/>
      <c r="F18" s="16"/>
      <c r="G18" s="16"/>
      <c r="H18" s="22"/>
      <c r="I18" s="17"/>
      <c r="J18" s="192" t="s">
        <v>4</v>
      </c>
      <c r="K18" s="714" t="e">
        <f>SUM(L21:L34)+SUM(L48:L53)+SUM(L67:L70)+SUM(#REF!)+SUM(#REF!)</f>
        <v>#REF!</v>
      </c>
      <c r="L18" s="715"/>
    </row>
    <row r="19" spans="1:13" s="26" customFormat="1" ht="25.5" customHeight="1" x14ac:dyDescent="0.25">
      <c r="A19" s="716" t="s">
        <v>5</v>
      </c>
      <c r="B19" s="718" t="s">
        <v>6</v>
      </c>
      <c r="C19" s="720" t="s">
        <v>7</v>
      </c>
      <c r="D19" s="778"/>
      <c r="E19" s="170" t="s">
        <v>695</v>
      </c>
      <c r="F19" s="266" t="s">
        <v>692</v>
      </c>
      <c r="G19" s="266" t="s">
        <v>694</v>
      </c>
      <c r="H19" s="264" t="s">
        <v>690</v>
      </c>
      <c r="I19" s="158" t="s">
        <v>12</v>
      </c>
      <c r="J19" s="805" t="s">
        <v>281</v>
      </c>
      <c r="K19" s="732" t="s">
        <v>13</v>
      </c>
      <c r="L19" s="734" t="s">
        <v>282</v>
      </c>
      <c r="M19" s="25"/>
    </row>
    <row r="20" spans="1:13" ht="15.75" thickBot="1" x14ac:dyDescent="0.3">
      <c r="A20" s="717"/>
      <c r="B20" s="719"/>
      <c r="C20" s="722"/>
      <c r="D20" s="779"/>
      <c r="E20" s="263" t="s">
        <v>659</v>
      </c>
      <c r="F20" s="267" t="s">
        <v>693</v>
      </c>
      <c r="G20" s="267" t="s">
        <v>659</v>
      </c>
      <c r="H20" s="265" t="s">
        <v>691</v>
      </c>
      <c r="I20" s="159" t="s">
        <v>280</v>
      </c>
      <c r="J20" s="806"/>
      <c r="K20" s="733"/>
      <c r="L20" s="735"/>
    </row>
    <row r="21" spans="1:13" s="18" customFormat="1" ht="21" customHeight="1" x14ac:dyDescent="0.2">
      <c r="A21" s="690"/>
      <c r="B21" s="303" t="s">
        <v>685</v>
      </c>
      <c r="C21" s="899" t="s">
        <v>696</v>
      </c>
      <c r="D21" s="900"/>
      <c r="E21" s="99">
        <v>150</v>
      </c>
      <c r="F21" s="273">
        <v>1.1000000000000001</v>
      </c>
      <c r="G21" s="52">
        <v>7.9</v>
      </c>
      <c r="H21" s="152">
        <v>36</v>
      </c>
      <c r="I21" s="155">
        <f>'Конвертация цен'!H294</f>
        <v>78481</v>
      </c>
      <c r="J21" s="137">
        <f>I21-I21*Оглавление!$K$20</f>
        <v>78481</v>
      </c>
      <c r="K21" s="77"/>
      <c r="L21" s="43">
        <f>K21*J21</f>
        <v>0</v>
      </c>
    </row>
    <row r="22" spans="1:13" s="18" customFormat="1" ht="21" customHeight="1" x14ac:dyDescent="0.2">
      <c r="A22" s="691"/>
      <c r="B22" s="299" t="s">
        <v>686</v>
      </c>
      <c r="C22" s="686" t="s">
        <v>697</v>
      </c>
      <c r="D22" s="687"/>
      <c r="E22" s="100">
        <v>200</v>
      </c>
      <c r="F22" s="274">
        <v>1.1000000000000001</v>
      </c>
      <c r="G22" s="41">
        <v>7.9</v>
      </c>
      <c r="H22" s="153">
        <v>46</v>
      </c>
      <c r="I22" s="156">
        <f>'Конвертация цен'!H295</f>
        <v>86816</v>
      </c>
      <c r="J22" s="138">
        <f>I22-I22*Оглавление!$K$20</f>
        <v>86816</v>
      </c>
      <c r="K22" s="39"/>
      <c r="L22" s="44">
        <f t="shared" ref="L22:L34" si="0">K22*J22</f>
        <v>0</v>
      </c>
    </row>
    <row r="23" spans="1:13" s="18" customFormat="1" ht="21" customHeight="1" x14ac:dyDescent="0.2">
      <c r="A23" s="691"/>
      <c r="B23" s="299" t="s">
        <v>687</v>
      </c>
      <c r="C23" s="686" t="s">
        <v>698</v>
      </c>
      <c r="D23" s="687"/>
      <c r="E23" s="100">
        <v>300</v>
      </c>
      <c r="F23" s="274">
        <v>1.6</v>
      </c>
      <c r="G23" s="41">
        <v>11.8</v>
      </c>
      <c r="H23" s="153">
        <v>67</v>
      </c>
      <c r="I23" s="156">
        <f>'Конвертация цен'!H296</f>
        <v>121300</v>
      </c>
      <c r="J23" s="138">
        <f>I23-I23*Оглавление!$K$20</f>
        <v>121300</v>
      </c>
      <c r="K23" s="39"/>
      <c r="L23" s="44">
        <f t="shared" si="0"/>
        <v>0</v>
      </c>
    </row>
    <row r="24" spans="1:13" s="18" customFormat="1" ht="21" customHeight="1" x14ac:dyDescent="0.2">
      <c r="A24" s="691"/>
      <c r="B24" s="299" t="s">
        <v>688</v>
      </c>
      <c r="C24" s="686" t="s">
        <v>699</v>
      </c>
      <c r="D24" s="687"/>
      <c r="E24" s="100">
        <v>400</v>
      </c>
      <c r="F24" s="274">
        <v>1.8</v>
      </c>
      <c r="G24" s="41">
        <v>12.6</v>
      </c>
      <c r="H24" s="153">
        <v>75</v>
      </c>
      <c r="I24" s="156">
        <f>'Конвертация цен'!H297</f>
        <v>137354</v>
      </c>
      <c r="J24" s="138">
        <f>I24-I24*Оглавление!$K$20</f>
        <v>137354</v>
      </c>
      <c r="K24" s="39"/>
      <c r="L24" s="44">
        <f t="shared" si="0"/>
        <v>0</v>
      </c>
    </row>
    <row r="25" spans="1:13" s="18" customFormat="1" ht="21" customHeight="1" thickBot="1" x14ac:dyDescent="0.25">
      <c r="A25" s="691"/>
      <c r="B25" s="300" t="s">
        <v>689</v>
      </c>
      <c r="C25" s="688" t="s">
        <v>700</v>
      </c>
      <c r="D25" s="689"/>
      <c r="E25" s="101">
        <v>500</v>
      </c>
      <c r="F25" s="275">
        <v>2.2999999999999998</v>
      </c>
      <c r="G25" s="42">
        <v>14</v>
      </c>
      <c r="H25" s="154">
        <v>103</v>
      </c>
      <c r="I25" s="157">
        <f>'Конвертация цен'!H298</f>
        <v>180930</v>
      </c>
      <c r="J25" s="139">
        <f>I25-I25*Оглавление!$K$20</f>
        <v>180930</v>
      </c>
      <c r="K25" s="78"/>
      <c r="L25" s="45">
        <f t="shared" si="0"/>
        <v>0</v>
      </c>
    </row>
    <row r="26" spans="1:13" ht="20.100000000000001" customHeight="1" x14ac:dyDescent="0.25">
      <c r="A26" s="690"/>
      <c r="B26" s="901" t="s">
        <v>701</v>
      </c>
      <c r="C26" s="684" t="s">
        <v>705</v>
      </c>
      <c r="D26" s="685"/>
      <c r="E26" s="904">
        <v>120</v>
      </c>
      <c r="F26" s="907">
        <v>1</v>
      </c>
      <c r="G26" s="910">
        <v>7.3</v>
      </c>
      <c r="H26" s="913">
        <v>36.5</v>
      </c>
      <c r="I26" s="896">
        <f>'Конвертация цен'!H299</f>
        <v>83150</v>
      </c>
      <c r="J26" s="891">
        <f>I26-I26*Оглавление!$K$20</f>
        <v>83150</v>
      </c>
      <c r="K26" s="892"/>
      <c r="L26" s="895">
        <f t="shared" si="0"/>
        <v>0</v>
      </c>
    </row>
    <row r="27" spans="1:13" ht="20.100000000000001" customHeight="1" x14ac:dyDescent="0.25">
      <c r="A27" s="691"/>
      <c r="B27" s="902"/>
      <c r="C27" s="686"/>
      <c r="D27" s="687"/>
      <c r="E27" s="905"/>
      <c r="F27" s="908"/>
      <c r="G27" s="911"/>
      <c r="H27" s="914"/>
      <c r="I27" s="897"/>
      <c r="J27" s="597"/>
      <c r="K27" s="893"/>
      <c r="L27" s="603"/>
    </row>
    <row r="28" spans="1:13" ht="20.100000000000001" customHeight="1" x14ac:dyDescent="0.25">
      <c r="A28" s="691"/>
      <c r="B28" s="902"/>
      <c r="C28" s="686"/>
      <c r="D28" s="687"/>
      <c r="E28" s="905"/>
      <c r="F28" s="908"/>
      <c r="G28" s="911"/>
      <c r="H28" s="914"/>
      <c r="I28" s="897"/>
      <c r="J28" s="597"/>
      <c r="K28" s="893"/>
      <c r="L28" s="603"/>
    </row>
    <row r="29" spans="1:13" ht="20.100000000000001" customHeight="1" thickBot="1" x14ac:dyDescent="0.3">
      <c r="A29" s="692"/>
      <c r="B29" s="903"/>
      <c r="C29" s="688"/>
      <c r="D29" s="689"/>
      <c r="E29" s="906"/>
      <c r="F29" s="909"/>
      <c r="G29" s="912"/>
      <c r="H29" s="915"/>
      <c r="I29" s="898"/>
      <c r="J29" s="598"/>
      <c r="K29" s="894"/>
      <c r="L29" s="604"/>
    </row>
    <row r="30" spans="1:13" ht="45" customHeight="1" x14ac:dyDescent="0.25">
      <c r="A30" s="694"/>
      <c r="B30" s="280" t="s">
        <v>702</v>
      </c>
      <c r="C30" s="684" t="s">
        <v>740</v>
      </c>
      <c r="D30" s="685"/>
      <c r="E30" s="99">
        <v>300</v>
      </c>
      <c r="F30" s="273">
        <v>4.4000000000000004</v>
      </c>
      <c r="G30" s="52">
        <v>30.9</v>
      </c>
      <c r="H30" s="152">
        <v>83</v>
      </c>
      <c r="I30" s="155">
        <f>'Конвертация цен'!H300</f>
        <v>154392</v>
      </c>
      <c r="J30" s="137">
        <f>I30-I30*Оглавление!$K$20</f>
        <v>154392</v>
      </c>
      <c r="K30" s="77"/>
      <c r="L30" s="43">
        <f t="shared" si="0"/>
        <v>0</v>
      </c>
    </row>
    <row r="31" spans="1:13" ht="45" customHeight="1" thickBot="1" x14ac:dyDescent="0.3">
      <c r="A31" s="694"/>
      <c r="B31" s="282" t="s">
        <v>703</v>
      </c>
      <c r="C31" s="688" t="s">
        <v>741</v>
      </c>
      <c r="D31" s="689"/>
      <c r="E31" s="101">
        <v>400</v>
      </c>
      <c r="F31" s="275">
        <v>4.0999999999999996</v>
      </c>
      <c r="G31" s="42">
        <v>28.6</v>
      </c>
      <c r="H31" s="154">
        <v>86</v>
      </c>
      <c r="I31" s="157">
        <f>'Конвертация цен'!H301</f>
        <v>161432</v>
      </c>
      <c r="J31" s="139">
        <f>I31-I31*Оглавление!$K$20</f>
        <v>161432</v>
      </c>
      <c r="K31" s="78"/>
      <c r="L31" s="45">
        <f t="shared" si="0"/>
        <v>0</v>
      </c>
    </row>
    <row r="32" spans="1:13" ht="32.1" customHeight="1" x14ac:dyDescent="0.25">
      <c r="A32" s="681"/>
      <c r="B32" s="280" t="s">
        <v>706</v>
      </c>
      <c r="C32" s="684" t="s">
        <v>709</v>
      </c>
      <c r="D32" s="685"/>
      <c r="E32" s="277">
        <v>200</v>
      </c>
      <c r="F32" s="229" t="s">
        <v>710</v>
      </c>
      <c r="G32" s="52" t="s">
        <v>715</v>
      </c>
      <c r="H32" s="359">
        <v>52</v>
      </c>
      <c r="I32" s="155">
        <f>'Конвертация цен'!H302</f>
        <v>100570</v>
      </c>
      <c r="J32" s="46">
        <f>I32-I32*Оглавление!$K$20</f>
        <v>100570</v>
      </c>
      <c r="K32" s="77"/>
      <c r="L32" s="43">
        <f t="shared" si="0"/>
        <v>0</v>
      </c>
    </row>
    <row r="33" spans="1:12" ht="32.1" customHeight="1" x14ac:dyDescent="0.25">
      <c r="A33" s="682"/>
      <c r="B33" s="281" t="s">
        <v>707</v>
      </c>
      <c r="C33" s="686" t="s">
        <v>711</v>
      </c>
      <c r="D33" s="687"/>
      <c r="E33" s="272">
        <v>300</v>
      </c>
      <c r="F33" s="228" t="s">
        <v>712</v>
      </c>
      <c r="G33" s="41" t="s">
        <v>716</v>
      </c>
      <c r="H33" s="357">
        <v>73</v>
      </c>
      <c r="I33" s="194">
        <f>'Конвертация цен'!H303</f>
        <v>142417</v>
      </c>
      <c r="J33" s="47">
        <f>I33-I33*Оглавление!$K$20</f>
        <v>142417</v>
      </c>
      <c r="K33" s="39"/>
      <c r="L33" s="44">
        <f t="shared" si="0"/>
        <v>0</v>
      </c>
    </row>
    <row r="34" spans="1:12" ht="32.1" customHeight="1" thickBot="1" x14ac:dyDescent="0.3">
      <c r="A34" s="682"/>
      <c r="B34" s="282" t="s">
        <v>708</v>
      </c>
      <c r="C34" s="688" t="s">
        <v>713</v>
      </c>
      <c r="D34" s="689"/>
      <c r="E34" s="381">
        <v>400</v>
      </c>
      <c r="F34" s="230" t="s">
        <v>714</v>
      </c>
      <c r="G34" s="42" t="s">
        <v>717</v>
      </c>
      <c r="H34" s="358">
        <v>81</v>
      </c>
      <c r="I34" s="191">
        <f>'Конвертация цен'!H304</f>
        <v>158470</v>
      </c>
      <c r="J34" s="48">
        <f>I34-I34*Оглавление!$K$20</f>
        <v>158470</v>
      </c>
      <c r="K34" s="78"/>
      <c r="L34" s="45">
        <f t="shared" si="0"/>
        <v>0</v>
      </c>
    </row>
    <row r="35" spans="1:12" s="18" customFormat="1" ht="12" x14ac:dyDescent="0.2">
      <c r="A35" s="73"/>
      <c r="B35" s="361"/>
      <c r="C35" s="279"/>
      <c r="D35" s="16"/>
      <c r="E35" s="16"/>
      <c r="F35" s="16"/>
      <c r="G35" s="22"/>
      <c r="H35" s="16"/>
      <c r="I35" s="17"/>
      <c r="J35" s="16"/>
      <c r="K35" s="16"/>
      <c r="L35" s="16"/>
    </row>
    <row r="36" spans="1:12" s="18" customFormat="1" ht="12" x14ac:dyDescent="0.2">
      <c r="A36" s="90" t="s">
        <v>718</v>
      </c>
      <c r="B36" s="65"/>
      <c r="C36" s="70"/>
      <c r="D36" s="16"/>
      <c r="E36" s="16"/>
      <c r="F36" s="16"/>
      <c r="G36" s="22"/>
      <c r="H36" s="16"/>
      <c r="I36" s="17"/>
      <c r="J36" s="16"/>
      <c r="K36" s="16"/>
      <c r="L36" s="16"/>
    </row>
    <row r="37" spans="1:12" s="18" customFormat="1" ht="12" x14ac:dyDescent="0.2">
      <c r="A37" s="55" t="s">
        <v>721</v>
      </c>
      <c r="B37" s="66"/>
      <c r="C37" s="70"/>
      <c r="D37" s="16"/>
      <c r="E37" s="16"/>
      <c r="F37" s="16"/>
      <c r="G37" s="22"/>
      <c r="H37" s="16"/>
      <c r="I37" s="17"/>
      <c r="J37" s="16"/>
      <c r="K37" s="16"/>
      <c r="L37" s="16"/>
    </row>
    <row r="38" spans="1:12" s="18" customFormat="1" ht="12" x14ac:dyDescent="0.2">
      <c r="A38" s="55" t="s">
        <v>722</v>
      </c>
      <c r="B38" s="66"/>
      <c r="C38" s="70"/>
      <c r="D38" s="16"/>
      <c r="E38" s="16"/>
      <c r="F38" s="16"/>
      <c r="G38" s="22"/>
      <c r="H38" s="16"/>
      <c r="I38" s="17"/>
      <c r="J38" s="16"/>
      <c r="K38" s="16"/>
      <c r="L38" s="16"/>
    </row>
    <row r="39" spans="1:12" s="18" customFormat="1" ht="12" x14ac:dyDescent="0.2">
      <c r="A39" s="55" t="s">
        <v>681</v>
      </c>
      <c r="B39" s="66"/>
      <c r="C39" s="70"/>
      <c r="D39" s="16"/>
      <c r="E39" s="16"/>
      <c r="F39" s="16"/>
      <c r="G39" s="22"/>
      <c r="H39" s="16"/>
      <c r="I39" s="17"/>
      <c r="J39" s="16"/>
      <c r="K39" s="16"/>
      <c r="L39" s="16"/>
    </row>
    <row r="40" spans="1:12" s="18" customFormat="1" ht="12" x14ac:dyDescent="0.2">
      <c r="A40" s="55" t="s">
        <v>719</v>
      </c>
      <c r="B40" s="66"/>
      <c r="C40" s="70"/>
      <c r="D40" s="16"/>
      <c r="E40" s="16"/>
      <c r="F40" s="16"/>
      <c r="G40" s="22"/>
      <c r="H40" s="16"/>
      <c r="I40" s="17"/>
      <c r="J40" s="16"/>
      <c r="K40" s="16"/>
      <c r="L40" s="16"/>
    </row>
    <row r="41" spans="1:12" s="18" customFormat="1" ht="12" x14ac:dyDescent="0.2">
      <c r="A41" s="55" t="s">
        <v>720</v>
      </c>
      <c r="B41" s="66"/>
      <c r="C41" s="70"/>
      <c r="D41" s="16"/>
      <c r="E41" s="16"/>
      <c r="F41" s="16"/>
      <c r="G41" s="22"/>
      <c r="H41" s="16"/>
      <c r="I41" s="17"/>
      <c r="J41" s="16"/>
      <c r="K41" s="16"/>
      <c r="L41" s="16"/>
    </row>
    <row r="42" spans="1:12" s="18" customFormat="1" ht="12" x14ac:dyDescent="0.2">
      <c r="A42" s="55" t="s">
        <v>723</v>
      </c>
      <c r="B42" s="66"/>
      <c r="C42" s="70"/>
      <c r="D42" s="16"/>
      <c r="E42" s="16"/>
      <c r="F42" s="16"/>
      <c r="G42" s="22"/>
      <c r="H42" s="16"/>
      <c r="I42" s="17"/>
      <c r="J42" s="16"/>
      <c r="K42" s="16"/>
      <c r="L42" s="16"/>
    </row>
    <row r="43" spans="1:12" s="18" customFormat="1" ht="12" x14ac:dyDescent="0.2">
      <c r="A43" s="55" t="s">
        <v>724</v>
      </c>
      <c r="B43" s="66"/>
      <c r="C43" s="74"/>
      <c r="D43" s="16"/>
      <c r="E43" s="16"/>
      <c r="F43" s="16"/>
      <c r="G43" s="22"/>
      <c r="H43" s="16"/>
      <c r="I43" s="17"/>
      <c r="J43" s="16"/>
      <c r="K43" s="16"/>
      <c r="L43" s="16"/>
    </row>
    <row r="44" spans="1:12" s="18" customFormat="1" ht="12" x14ac:dyDescent="0.2">
      <c r="A44" s="64" t="s">
        <v>684</v>
      </c>
      <c r="B44" s="66"/>
      <c r="C44" s="74"/>
      <c r="D44" s="16"/>
      <c r="E44" s="16"/>
      <c r="F44" s="16"/>
      <c r="G44" s="22"/>
      <c r="H44" s="16"/>
      <c r="I44" s="17"/>
      <c r="J44" s="16"/>
      <c r="K44" s="16"/>
      <c r="L44" s="16"/>
    </row>
    <row r="45" spans="1:12" s="18" customFormat="1" ht="11.25" customHeight="1" thickBot="1" x14ac:dyDescent="0.25">
      <c r="A45" s="64"/>
      <c r="B45" s="66"/>
      <c r="C45" s="70"/>
      <c r="D45" s="16"/>
      <c r="E45" s="16"/>
      <c r="F45" s="16"/>
      <c r="G45" s="22"/>
      <c r="H45" s="16"/>
      <c r="I45" s="17"/>
      <c r="J45" s="16"/>
      <c r="K45" s="16"/>
      <c r="L45" s="16"/>
    </row>
    <row r="46" spans="1:12" s="18" customFormat="1" ht="25.5" x14ac:dyDescent="0.2">
      <c r="A46" s="716" t="s">
        <v>5</v>
      </c>
      <c r="B46" s="718" t="s">
        <v>6</v>
      </c>
      <c r="C46" s="720" t="s">
        <v>7</v>
      </c>
      <c r="D46" s="778"/>
      <c r="E46" s="170" t="s">
        <v>695</v>
      </c>
      <c r="F46" s="266" t="s">
        <v>692</v>
      </c>
      <c r="G46" s="266" t="s">
        <v>694</v>
      </c>
      <c r="H46" s="264" t="s">
        <v>690</v>
      </c>
      <c r="I46" s="158" t="s">
        <v>12</v>
      </c>
      <c r="J46" s="805" t="s">
        <v>281</v>
      </c>
      <c r="K46" s="732" t="s">
        <v>13</v>
      </c>
      <c r="L46" s="734" t="s">
        <v>282</v>
      </c>
    </row>
    <row r="47" spans="1:12" s="18" customFormat="1" ht="12" customHeight="1" thickBot="1" x14ac:dyDescent="0.25">
      <c r="A47" s="717"/>
      <c r="B47" s="719"/>
      <c r="C47" s="722"/>
      <c r="D47" s="779"/>
      <c r="E47" s="263" t="s">
        <v>659</v>
      </c>
      <c r="F47" s="267" t="s">
        <v>693</v>
      </c>
      <c r="G47" s="267" t="s">
        <v>659</v>
      </c>
      <c r="H47" s="265" t="s">
        <v>691</v>
      </c>
      <c r="I47" s="159" t="s">
        <v>280</v>
      </c>
      <c r="J47" s="806"/>
      <c r="K47" s="733"/>
      <c r="L47" s="735"/>
    </row>
    <row r="48" spans="1:12" s="18" customFormat="1" ht="24.95" customHeight="1" x14ac:dyDescent="0.2">
      <c r="A48" s="696"/>
      <c r="B48" s="280" t="s">
        <v>727</v>
      </c>
      <c r="C48" s="684" t="s">
        <v>725</v>
      </c>
      <c r="D48" s="685"/>
      <c r="E48" s="99">
        <v>80</v>
      </c>
      <c r="F48" s="283">
        <v>0.5</v>
      </c>
      <c r="G48" s="53">
        <v>3.6</v>
      </c>
      <c r="H48" s="152">
        <v>19</v>
      </c>
      <c r="I48" s="155">
        <f>'Конвертация цен'!H305</f>
        <v>50271</v>
      </c>
      <c r="J48" s="137">
        <f>I48-I48*Оглавление!$K$20</f>
        <v>50271</v>
      </c>
      <c r="K48" s="77"/>
      <c r="L48" s="43">
        <f>K48*J48</f>
        <v>0</v>
      </c>
    </row>
    <row r="49" spans="1:12" s="18" customFormat="1" ht="24.95" customHeight="1" x14ac:dyDescent="0.2">
      <c r="A49" s="697"/>
      <c r="B49" s="281" t="s">
        <v>728</v>
      </c>
      <c r="C49" s="686" t="s">
        <v>726</v>
      </c>
      <c r="D49" s="687"/>
      <c r="E49" s="100">
        <v>100</v>
      </c>
      <c r="F49" s="284">
        <v>0.5</v>
      </c>
      <c r="G49" s="28">
        <v>3.6</v>
      </c>
      <c r="H49" s="153">
        <v>21</v>
      </c>
      <c r="I49" s="156">
        <f>'Конвертация цен'!H306</f>
        <v>55500</v>
      </c>
      <c r="J49" s="138">
        <f>I49-I49*Оглавление!$K$20</f>
        <v>55500</v>
      </c>
      <c r="K49" s="39"/>
      <c r="L49" s="44">
        <f>K49*J49</f>
        <v>0</v>
      </c>
    </row>
    <row r="50" spans="1:12" s="18" customFormat="1" ht="24.95" customHeight="1" thickBot="1" x14ac:dyDescent="0.25">
      <c r="A50" s="697"/>
      <c r="B50" s="282" t="s">
        <v>729</v>
      </c>
      <c r="C50" s="688" t="s">
        <v>730</v>
      </c>
      <c r="D50" s="689"/>
      <c r="E50" s="101">
        <v>150</v>
      </c>
      <c r="F50" s="285">
        <v>1.1000000000000001</v>
      </c>
      <c r="G50" s="54">
        <v>7.9</v>
      </c>
      <c r="H50" s="154">
        <v>32</v>
      </c>
      <c r="I50" s="157">
        <f>'Конвертация цен'!H307</f>
        <v>72430</v>
      </c>
      <c r="J50" s="139">
        <f>I50-I50*Оглавление!$K$20</f>
        <v>72430</v>
      </c>
      <c r="K50" s="78"/>
      <c r="L50" s="45">
        <f t="shared" ref="L50:L51" si="1">K50*J50</f>
        <v>0</v>
      </c>
    </row>
    <row r="51" spans="1:12" s="18" customFormat="1" ht="24.95" customHeight="1" x14ac:dyDescent="0.2">
      <c r="A51" s="697"/>
      <c r="B51" s="280" t="s">
        <v>734</v>
      </c>
      <c r="C51" s="684" t="s">
        <v>731</v>
      </c>
      <c r="D51" s="685"/>
      <c r="E51" s="99">
        <v>80</v>
      </c>
      <c r="F51" s="283">
        <v>0.5</v>
      </c>
      <c r="G51" s="53">
        <v>3.6</v>
      </c>
      <c r="H51" s="152">
        <v>19</v>
      </c>
      <c r="I51" s="155">
        <f>'Конвертация цен'!H308</f>
        <v>50271</v>
      </c>
      <c r="J51" s="137">
        <f>I51-I51*Оглавление!$K$20</f>
        <v>50271</v>
      </c>
      <c r="K51" s="77"/>
      <c r="L51" s="43">
        <f t="shared" si="1"/>
        <v>0</v>
      </c>
    </row>
    <row r="52" spans="1:12" s="18" customFormat="1" ht="24.95" customHeight="1" x14ac:dyDescent="0.2">
      <c r="A52" s="697"/>
      <c r="B52" s="281" t="s">
        <v>735</v>
      </c>
      <c r="C52" s="686" t="s">
        <v>732</v>
      </c>
      <c r="D52" s="687"/>
      <c r="E52" s="100">
        <v>100</v>
      </c>
      <c r="F52" s="284">
        <v>0.5</v>
      </c>
      <c r="G52" s="28">
        <v>3.6</v>
      </c>
      <c r="H52" s="153">
        <v>21</v>
      </c>
      <c r="I52" s="156">
        <f>'Конвертация цен'!H309</f>
        <v>55500</v>
      </c>
      <c r="J52" s="138">
        <f>I52-I52*Оглавление!$K$20</f>
        <v>55500</v>
      </c>
      <c r="K52" s="39"/>
      <c r="L52" s="44">
        <f>K52*J52</f>
        <v>0</v>
      </c>
    </row>
    <row r="53" spans="1:12" ht="24.95" customHeight="1" thickBot="1" x14ac:dyDescent="0.3">
      <c r="A53" s="698"/>
      <c r="B53" s="282" t="s">
        <v>736</v>
      </c>
      <c r="C53" s="688" t="s">
        <v>733</v>
      </c>
      <c r="D53" s="689"/>
      <c r="E53" s="101">
        <v>150</v>
      </c>
      <c r="F53" s="285">
        <v>1.1000000000000001</v>
      </c>
      <c r="G53" s="54">
        <v>7.9</v>
      </c>
      <c r="H53" s="154">
        <v>32</v>
      </c>
      <c r="I53" s="157">
        <f>'Конвертация цен'!H310</f>
        <v>72430</v>
      </c>
      <c r="J53" s="139">
        <f>I53-I53*Оглавление!$K$20</f>
        <v>72430</v>
      </c>
      <c r="K53" s="78"/>
      <c r="L53" s="45">
        <f>K53*J53</f>
        <v>0</v>
      </c>
    </row>
    <row r="54" spans="1:12" s="18" customFormat="1" ht="12" customHeight="1" x14ac:dyDescent="0.2">
      <c r="A54" s="67"/>
      <c r="B54" s="65"/>
      <c r="C54" s="40"/>
      <c r="D54" s="16"/>
      <c r="E54" s="16"/>
      <c r="F54" s="16"/>
      <c r="G54" s="22"/>
      <c r="H54" s="16"/>
      <c r="I54" s="17"/>
      <c r="J54" s="16"/>
      <c r="K54" s="16"/>
      <c r="L54" s="16"/>
    </row>
    <row r="55" spans="1:12" s="18" customFormat="1" ht="12" customHeight="1" x14ac:dyDescent="0.2">
      <c r="A55" s="70" t="s">
        <v>742</v>
      </c>
      <c r="B55" s="65"/>
      <c r="C55" s="70"/>
      <c r="D55" s="16"/>
      <c r="E55" s="16"/>
      <c r="F55" s="16"/>
      <c r="G55" s="22"/>
      <c r="H55" s="16"/>
      <c r="I55" s="17"/>
      <c r="J55" s="16"/>
      <c r="K55" s="16"/>
      <c r="L55" s="16"/>
    </row>
    <row r="56" spans="1:12" s="18" customFormat="1" ht="12" customHeight="1" x14ac:dyDescent="0.2">
      <c r="A56" s="55" t="s">
        <v>745</v>
      </c>
      <c r="B56" s="66"/>
      <c r="C56" s="70"/>
      <c r="D56" s="16"/>
      <c r="E56" s="16"/>
      <c r="F56" s="16"/>
      <c r="G56" s="22"/>
      <c r="H56" s="16"/>
      <c r="I56" s="17"/>
      <c r="J56" s="16"/>
      <c r="K56" s="16"/>
      <c r="L56" s="16"/>
    </row>
    <row r="57" spans="1:12" s="18" customFormat="1" ht="12" customHeight="1" x14ac:dyDescent="0.2">
      <c r="A57" s="55" t="s">
        <v>744</v>
      </c>
      <c r="B57" s="66"/>
      <c r="C57" s="70"/>
      <c r="D57" s="16"/>
      <c r="E57" s="16"/>
      <c r="F57" s="16"/>
      <c r="G57" s="22"/>
      <c r="H57" s="16"/>
      <c r="I57" s="17"/>
      <c r="J57" s="16"/>
      <c r="K57" s="16"/>
      <c r="L57" s="16"/>
    </row>
    <row r="58" spans="1:12" s="18" customFormat="1" ht="12" customHeight="1" x14ac:dyDescent="0.2">
      <c r="A58" s="55" t="s">
        <v>743</v>
      </c>
      <c r="B58" s="66"/>
      <c r="C58" s="70"/>
      <c r="D58" s="16"/>
      <c r="E58" s="16"/>
      <c r="F58" s="16"/>
      <c r="G58" s="22"/>
      <c r="H58" s="16"/>
      <c r="I58" s="17"/>
      <c r="J58" s="16"/>
      <c r="K58" s="16"/>
      <c r="L58" s="16"/>
    </row>
    <row r="59" spans="1:12" s="18" customFormat="1" ht="12" customHeight="1" x14ac:dyDescent="0.2">
      <c r="A59" s="55" t="s">
        <v>737</v>
      </c>
      <c r="B59" s="66"/>
      <c r="C59" s="74"/>
      <c r="D59" s="16"/>
      <c r="E59" s="16"/>
      <c r="F59" s="16"/>
      <c r="G59" s="22"/>
      <c r="H59" s="16"/>
      <c r="I59" s="17"/>
      <c r="J59" s="16"/>
      <c r="K59" s="16"/>
      <c r="L59" s="16"/>
    </row>
    <row r="60" spans="1:12" s="18" customFormat="1" ht="12" customHeight="1" x14ac:dyDescent="0.2">
      <c r="A60" s="55" t="s">
        <v>720</v>
      </c>
      <c r="B60" s="66"/>
      <c r="C60" s="74"/>
      <c r="D60" s="16"/>
      <c r="E60" s="16"/>
      <c r="F60" s="16"/>
      <c r="G60" s="22"/>
      <c r="H60" s="16"/>
      <c r="I60" s="17"/>
      <c r="J60" s="16"/>
      <c r="K60" s="16"/>
      <c r="L60" s="16"/>
    </row>
    <row r="61" spans="1:12" s="18" customFormat="1" ht="12" customHeight="1" x14ac:dyDescent="0.2">
      <c r="A61" s="55" t="s">
        <v>746</v>
      </c>
      <c r="B61" s="66"/>
      <c r="C61" s="74"/>
      <c r="D61" s="16"/>
      <c r="E61" s="16"/>
      <c r="F61" s="16"/>
      <c r="G61" s="22"/>
      <c r="H61" s="16"/>
      <c r="I61" s="17"/>
      <c r="J61" s="16"/>
      <c r="K61" s="16"/>
      <c r="L61" s="16"/>
    </row>
    <row r="62" spans="1:12" s="18" customFormat="1" ht="12" customHeight="1" x14ac:dyDescent="0.2">
      <c r="A62" s="64" t="s">
        <v>684</v>
      </c>
      <c r="B62" s="66"/>
      <c r="C62" s="70"/>
      <c r="D62" s="16"/>
      <c r="E62" s="16"/>
      <c r="F62" s="16"/>
      <c r="G62" s="22"/>
      <c r="H62" s="16"/>
      <c r="I62" s="17"/>
      <c r="J62" s="16"/>
      <c r="K62" s="16"/>
      <c r="L62" s="16"/>
    </row>
    <row r="63" spans="1:12" s="18" customFormat="1" ht="12" customHeight="1" x14ac:dyDescent="0.2">
      <c r="A63" s="55" t="s">
        <v>683</v>
      </c>
      <c r="B63" s="66"/>
      <c r="C63" s="70"/>
      <c r="D63" s="16"/>
      <c r="E63" s="16"/>
      <c r="F63" s="16"/>
      <c r="G63" s="22"/>
      <c r="H63" s="16"/>
      <c r="I63" s="17"/>
      <c r="J63" s="16"/>
      <c r="K63" s="16"/>
      <c r="L63" s="16"/>
    </row>
    <row r="64" spans="1:12" s="18" customFormat="1" ht="12" customHeight="1" thickBot="1" x14ac:dyDescent="0.25">
      <c r="A64" s="55"/>
      <c r="B64" s="66"/>
      <c r="C64" s="70"/>
      <c r="D64" s="16"/>
      <c r="E64" s="16"/>
      <c r="F64" s="16"/>
      <c r="G64" s="22"/>
      <c r="H64" s="16"/>
      <c r="I64" s="17"/>
      <c r="J64" s="16"/>
      <c r="K64" s="16"/>
      <c r="L64" s="16"/>
    </row>
    <row r="65" spans="1:12" s="18" customFormat="1" ht="39.75" customHeight="1" x14ac:dyDescent="0.2">
      <c r="A65" s="716" t="s">
        <v>5</v>
      </c>
      <c r="B65" s="718" t="s">
        <v>6</v>
      </c>
      <c r="C65" s="720" t="s">
        <v>7</v>
      </c>
      <c r="D65" s="778"/>
      <c r="E65" s="295" t="s">
        <v>751</v>
      </c>
      <c r="F65" s="883" t="s">
        <v>765</v>
      </c>
      <c r="G65" s="884"/>
      <c r="H65" s="264" t="s">
        <v>690</v>
      </c>
      <c r="I65" s="158" t="s">
        <v>12</v>
      </c>
      <c r="J65" s="805" t="s">
        <v>281</v>
      </c>
      <c r="K65" s="732" t="s">
        <v>13</v>
      </c>
      <c r="L65" s="734" t="s">
        <v>282</v>
      </c>
    </row>
    <row r="66" spans="1:12" s="18" customFormat="1" ht="12" customHeight="1" thickBot="1" x14ac:dyDescent="0.25">
      <c r="A66" s="717"/>
      <c r="B66" s="719"/>
      <c r="C66" s="722"/>
      <c r="D66" s="779"/>
      <c r="E66" s="262" t="s">
        <v>659</v>
      </c>
      <c r="F66" s="885" t="s">
        <v>752</v>
      </c>
      <c r="G66" s="886"/>
      <c r="H66" s="265" t="s">
        <v>691</v>
      </c>
      <c r="I66" s="159" t="s">
        <v>280</v>
      </c>
      <c r="J66" s="806"/>
      <c r="K66" s="733"/>
      <c r="L66" s="735"/>
    </row>
    <row r="67" spans="1:12" s="18" customFormat="1" ht="24.95" customHeight="1" x14ac:dyDescent="0.2">
      <c r="A67" s="696"/>
      <c r="B67" s="303" t="s">
        <v>747</v>
      </c>
      <c r="C67" s="820" t="s">
        <v>761</v>
      </c>
      <c r="D67" s="822"/>
      <c r="E67" s="304">
        <v>150</v>
      </c>
      <c r="F67" s="887" t="s">
        <v>753</v>
      </c>
      <c r="G67" s="888"/>
      <c r="H67" s="296">
        <v>25</v>
      </c>
      <c r="I67" s="155">
        <f>'Конвертация цен'!H311</f>
        <v>58842</v>
      </c>
      <c r="J67" s="137">
        <f>I67-I67*Оглавление!$K$20</f>
        <v>58842</v>
      </c>
      <c r="K67" s="77"/>
      <c r="L67" s="43">
        <f>K67*J67</f>
        <v>0</v>
      </c>
    </row>
    <row r="68" spans="1:12" s="18" customFormat="1" ht="24.95" customHeight="1" x14ac:dyDescent="0.2">
      <c r="A68" s="697"/>
      <c r="B68" s="299" t="s">
        <v>748</v>
      </c>
      <c r="C68" s="686" t="s">
        <v>762</v>
      </c>
      <c r="D68" s="687"/>
      <c r="E68" s="301">
        <v>200</v>
      </c>
      <c r="F68" s="889" t="s">
        <v>754</v>
      </c>
      <c r="G68" s="890"/>
      <c r="H68" s="297">
        <v>35</v>
      </c>
      <c r="I68" s="156">
        <f>'Конвертация цен'!H312</f>
        <v>67364</v>
      </c>
      <c r="J68" s="138">
        <f>I68-I68*Оглавление!$K$20</f>
        <v>67364</v>
      </c>
      <c r="K68" s="39"/>
      <c r="L68" s="44">
        <f t="shared" ref="L68:L70" si="2">K68*J68</f>
        <v>0</v>
      </c>
    </row>
    <row r="69" spans="1:12" s="18" customFormat="1" ht="24.95" customHeight="1" x14ac:dyDescent="0.2">
      <c r="A69" s="697"/>
      <c r="B69" s="299" t="s">
        <v>749</v>
      </c>
      <c r="C69" s="686" t="s">
        <v>763</v>
      </c>
      <c r="D69" s="687"/>
      <c r="E69" s="301">
        <v>300</v>
      </c>
      <c r="F69" s="889" t="s">
        <v>755</v>
      </c>
      <c r="G69" s="890"/>
      <c r="H69" s="297">
        <v>56</v>
      </c>
      <c r="I69" s="156">
        <f>'Конвертация цен'!H313</f>
        <v>93819</v>
      </c>
      <c r="J69" s="138">
        <f>I69-I69*Оглавление!$K$20</f>
        <v>93819</v>
      </c>
      <c r="K69" s="39"/>
      <c r="L69" s="44">
        <f t="shared" si="2"/>
        <v>0</v>
      </c>
    </row>
    <row r="70" spans="1:12" s="18" customFormat="1" ht="24.95" customHeight="1" thickBot="1" x14ac:dyDescent="0.25">
      <c r="A70" s="698"/>
      <c r="B70" s="300" t="s">
        <v>750</v>
      </c>
      <c r="C70" s="688" t="s">
        <v>764</v>
      </c>
      <c r="D70" s="689"/>
      <c r="E70" s="302">
        <v>400</v>
      </c>
      <c r="F70" s="881" t="s">
        <v>756</v>
      </c>
      <c r="G70" s="882"/>
      <c r="H70" s="298">
        <v>64</v>
      </c>
      <c r="I70" s="157">
        <f>'Конвертация цен'!H314</f>
        <v>107844</v>
      </c>
      <c r="J70" s="139">
        <f>I70-I70*Оглавление!$K$20</f>
        <v>107844</v>
      </c>
      <c r="K70" s="78"/>
      <c r="L70" s="45">
        <f t="shared" si="2"/>
        <v>0</v>
      </c>
    </row>
  </sheetData>
  <protectedRanges>
    <protectedRange sqref="L19:L20 L46:L47 L65:L66" name="区域1_4_2_2_2"/>
    <protectedRange password="CE2A" sqref="L19:L20 L46:L47 L65:L66" name="区域1_1_5_2_2_2"/>
    <protectedRange sqref="E20 E47 E66" name="区域1_2_2_1_2"/>
    <protectedRange password="CE2A" sqref="E20 E47 E66" name="区域1_1_2_2_1_2"/>
    <protectedRange sqref="H20 H47 H66" name="区域1_3_2_1_2"/>
    <protectedRange password="CE2A" sqref="H20 H47 H66" name="区域1_1_4_2_1_2"/>
    <protectedRange sqref="I19:I20 K19:K20 I46:I47 K46:K47 I65:I66 K65:K66" name="区域1_4_2_1_1_2"/>
    <protectedRange password="CE2A" sqref="I19:I20 K19:K20 I46:I47 K46:K47 I65:I66 K65:K66" name="区域1_1_5_2_1_1_2"/>
    <protectedRange sqref="C19 B19:B20 C20:D20 C46 B46:B47 C47:D47 C65 B65:B66 C66:D66" name="区域1_7_2_1_2"/>
    <protectedRange password="CE2A" sqref="C19 B19:B20 C20:D20 C46 B46:B47 C47:D47 C65 B65:B66 C66:D66" name="区域1_1_6_2_1_2"/>
    <protectedRange sqref="J30:J34 J48:J53 J67:J70 J26:J29 J21:J25" name="区域1_69_2_4"/>
    <protectedRange password="CE2A" sqref="J30:J34 J48:J53 J67:J70 J26:J29 J21:J25" name="区域1_1_17_2_4"/>
    <protectedRange sqref="K30:L34 K48:L53 K67:L70 K26:L29 K21:L25" name="区域1_69_2_4_1"/>
    <protectedRange password="CE2A" sqref="K30:L34 K48:L53 K67:L70 K26:L29 K21:L25" name="区域1_1_17_2_4_1"/>
  </protectedRanges>
  <mergeCells count="64">
    <mergeCell ref="J6:L6"/>
    <mergeCell ref="K18:L18"/>
    <mergeCell ref="A19:A20"/>
    <mergeCell ref="B19:B20"/>
    <mergeCell ref="C19:D20"/>
    <mergeCell ref="J19:J20"/>
    <mergeCell ref="K19:K20"/>
    <mergeCell ref="L19:L20"/>
    <mergeCell ref="A26:A29"/>
    <mergeCell ref="C26:D29"/>
    <mergeCell ref="C25:D25"/>
    <mergeCell ref="A5:H5"/>
    <mergeCell ref="A4:I4"/>
    <mergeCell ref="C21:D21"/>
    <mergeCell ref="C22:D22"/>
    <mergeCell ref="C23:D23"/>
    <mergeCell ref="C24:D24"/>
    <mergeCell ref="A21:A25"/>
    <mergeCell ref="B26:B29"/>
    <mergeCell ref="E26:E29"/>
    <mergeCell ref="F26:F29"/>
    <mergeCell ref="G26:G29"/>
    <mergeCell ref="H26:H29"/>
    <mergeCell ref="A30:A31"/>
    <mergeCell ref="C32:D32"/>
    <mergeCell ref="A46:A47"/>
    <mergeCell ref="B46:B47"/>
    <mergeCell ref="C46:D47"/>
    <mergeCell ref="C33:D33"/>
    <mergeCell ref="C34:D34"/>
    <mergeCell ref="A32:A34"/>
    <mergeCell ref="A48:A53"/>
    <mergeCell ref="A67:A70"/>
    <mergeCell ref="C48:D48"/>
    <mergeCell ref="C49:D49"/>
    <mergeCell ref="C50:D50"/>
    <mergeCell ref="C51:D51"/>
    <mergeCell ref="J26:J29"/>
    <mergeCell ref="K26:K29"/>
    <mergeCell ref="L26:L29"/>
    <mergeCell ref="C30:D30"/>
    <mergeCell ref="C31:D31"/>
    <mergeCell ref="I26:I29"/>
    <mergeCell ref="J46:J47"/>
    <mergeCell ref="K46:K47"/>
    <mergeCell ref="L46:L47"/>
    <mergeCell ref="C67:D67"/>
    <mergeCell ref="C68:D68"/>
    <mergeCell ref="J65:J66"/>
    <mergeCell ref="K65:K66"/>
    <mergeCell ref="L65:L66"/>
    <mergeCell ref="C52:D52"/>
    <mergeCell ref="C53:D53"/>
    <mergeCell ref="F70:G70"/>
    <mergeCell ref="C69:D69"/>
    <mergeCell ref="C70:D70"/>
    <mergeCell ref="A65:A66"/>
    <mergeCell ref="B65:B66"/>
    <mergeCell ref="C65:D66"/>
    <mergeCell ref="F65:G65"/>
    <mergeCell ref="F66:G66"/>
    <mergeCell ref="F67:G67"/>
    <mergeCell ref="F68:G68"/>
    <mergeCell ref="F69:G69"/>
  </mergeCells>
  <phoneticPr fontId="49" type="noConversion"/>
  <hyperlinks>
    <hyperlink ref="J6:K6" location="Оглавление!A1" display="Оглавление!A1" xr:uid="{3DF2DD59-EAFA-40F1-A5C0-B3BE31AF272F}"/>
  </hyperlinks>
  <pageMargins left="0.31496062992125984" right="0.31496062992125984" top="0.55118110236220474" bottom="0.55118110236220474" header="0.31496062992125984" footer="0.31496062992125984"/>
  <pageSetup paperSize="9" scale="55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9B02E-7D28-483E-A56E-A63AE195DF79}">
  <sheetPr codeName="Лист13">
    <pageSetUpPr fitToPage="1"/>
  </sheetPr>
  <dimension ref="A1:M129"/>
  <sheetViews>
    <sheetView view="pageBreakPreview" zoomScaleNormal="100" zoomScaleSheetLayoutView="100" workbookViewId="0">
      <selection activeCell="I126" sqref="I126"/>
    </sheetView>
  </sheetViews>
  <sheetFormatPr defaultColWidth="9.140625" defaultRowHeight="15" x14ac:dyDescent="0.25"/>
  <cols>
    <col min="1" max="1" width="16.7109375" style="422" customWidth="1"/>
    <col min="2" max="2" width="17" style="422" customWidth="1"/>
    <col min="3" max="3" width="22.42578125" style="422" customWidth="1"/>
    <col min="4" max="4" width="28" style="444" customWidth="1"/>
    <col min="5" max="6" width="12.140625" style="422" customWidth="1"/>
    <col min="7" max="7" width="12.28515625" style="419" customWidth="1"/>
    <col min="8" max="8" width="8.140625" style="440" customWidth="1"/>
    <col min="9" max="9" width="12.42578125" style="36" customWidth="1"/>
    <col min="10" max="10" width="9.85546875" style="422" bestFit="1" customWidth="1"/>
    <col min="11" max="11" width="9.140625" style="422"/>
    <col min="12" max="12" width="11.85546875" style="422" bestFit="1" customWidth="1"/>
    <col min="13" max="14" width="9.140625" style="8"/>
    <col min="15" max="15" width="11.140625" style="8" bestFit="1" customWidth="1"/>
    <col min="16" max="16384" width="9.140625" style="8"/>
  </cols>
  <sheetData>
    <row r="1" spans="1:12" ht="18.75" x14ac:dyDescent="0.25">
      <c r="B1" s="423"/>
      <c r="C1" s="423"/>
      <c r="D1" s="423"/>
      <c r="E1" s="424"/>
      <c r="F1" s="424"/>
      <c r="G1" s="429"/>
      <c r="H1" s="430"/>
      <c r="I1" s="431"/>
    </row>
    <row r="2" spans="1:12" ht="38.25" customHeight="1" x14ac:dyDescent="0.25">
      <c r="B2" s="423"/>
      <c r="C2" s="441"/>
      <c r="D2" s="441"/>
      <c r="E2" s="441"/>
      <c r="F2" s="442"/>
      <c r="G2" s="432"/>
      <c r="H2" s="433"/>
      <c r="I2" s="431"/>
    </row>
    <row r="3" spans="1:12" ht="18.75" x14ac:dyDescent="0.25">
      <c r="B3" s="424"/>
      <c r="C3" s="424"/>
      <c r="D3" s="424"/>
      <c r="E3" s="424"/>
      <c r="F3" s="424"/>
      <c r="G3" s="434"/>
      <c r="H3" s="433"/>
      <c r="I3" s="431"/>
    </row>
    <row r="4" spans="1:12" ht="31.5" x14ac:dyDescent="0.25">
      <c r="A4" s="657" t="s">
        <v>1509</v>
      </c>
      <c r="B4" s="657"/>
      <c r="C4" s="657"/>
      <c r="D4" s="657"/>
      <c r="E4" s="657"/>
      <c r="F4" s="657"/>
      <c r="G4" s="657"/>
      <c r="H4" s="657"/>
      <c r="I4" s="657"/>
    </row>
    <row r="5" spans="1:12" s="18" customFormat="1" ht="36" customHeight="1" x14ac:dyDescent="0.2">
      <c r="A5" s="658" t="s">
        <v>1532</v>
      </c>
      <c r="B5" s="657"/>
      <c r="C5" s="657"/>
      <c r="D5" s="657"/>
      <c r="E5" s="657"/>
      <c r="F5" s="657"/>
      <c r="G5" s="657"/>
      <c r="H5" s="657"/>
      <c r="I5" s="435"/>
      <c r="J5" s="419"/>
      <c r="K5" s="419"/>
      <c r="L5" s="419"/>
    </row>
    <row r="6" spans="1:12" s="18" customFormat="1" ht="12" x14ac:dyDescent="0.2">
      <c r="A6" s="418" t="s">
        <v>1512</v>
      </c>
      <c r="B6" s="426"/>
      <c r="C6" s="418"/>
      <c r="D6" s="419"/>
      <c r="E6" s="419"/>
      <c r="F6" s="419"/>
      <c r="G6" s="420"/>
      <c r="H6" s="419"/>
      <c r="I6" s="436"/>
      <c r="J6" s="419"/>
      <c r="K6" s="419"/>
      <c r="L6" s="419"/>
    </row>
    <row r="7" spans="1:12" s="58" customFormat="1" ht="12" customHeight="1" x14ac:dyDescent="0.25">
      <c r="A7" s="419" t="s">
        <v>721</v>
      </c>
      <c r="B7" s="419"/>
      <c r="C7" s="419"/>
      <c r="D7" s="419"/>
      <c r="E7" s="419"/>
      <c r="F7" s="419"/>
      <c r="G7" s="419"/>
      <c r="H7" s="437"/>
      <c r="I7" s="437"/>
      <c r="J7" s="422"/>
      <c r="K7" s="422"/>
      <c r="L7" s="422"/>
    </row>
    <row r="8" spans="1:12" s="58" customFormat="1" ht="12" customHeight="1" x14ac:dyDescent="0.25">
      <c r="A8" s="419" t="s">
        <v>722</v>
      </c>
      <c r="B8" s="419"/>
      <c r="C8" s="419"/>
      <c r="D8" s="419"/>
      <c r="E8" s="419"/>
      <c r="F8" s="419"/>
      <c r="G8" s="419"/>
      <c r="H8" s="437"/>
      <c r="I8" s="437"/>
      <c r="J8" s="422"/>
      <c r="K8" s="422"/>
      <c r="L8" s="422"/>
    </row>
    <row r="9" spans="1:12" s="58" customFormat="1" ht="12" customHeight="1" x14ac:dyDescent="0.25">
      <c r="A9" s="419" t="s">
        <v>681</v>
      </c>
      <c r="B9" s="419"/>
      <c r="C9" s="419"/>
      <c r="D9" s="419"/>
      <c r="E9" s="419"/>
      <c r="F9" s="419"/>
      <c r="G9" s="419"/>
      <c r="H9" s="437"/>
      <c r="I9" s="437"/>
      <c r="J9" s="422"/>
      <c r="K9" s="422"/>
      <c r="L9" s="422"/>
    </row>
    <row r="10" spans="1:12" s="60" customFormat="1" ht="12" customHeight="1" x14ac:dyDescent="0.25">
      <c r="A10" s="419" t="s">
        <v>737</v>
      </c>
      <c r="B10" s="419"/>
      <c r="C10" s="419"/>
      <c r="D10" s="419"/>
      <c r="E10" s="419"/>
      <c r="F10" s="419"/>
      <c r="G10" s="419"/>
      <c r="H10" s="419"/>
      <c r="I10" s="436"/>
      <c r="J10" s="419"/>
      <c r="K10" s="419"/>
      <c r="L10" s="419"/>
    </row>
    <row r="11" spans="1:12" s="60" customFormat="1" ht="12" customHeight="1" x14ac:dyDescent="0.25">
      <c r="A11" s="419" t="s">
        <v>682</v>
      </c>
      <c r="B11" s="427"/>
      <c r="C11" s="427"/>
      <c r="D11" s="427"/>
      <c r="E11" s="418"/>
      <c r="F11" s="419"/>
      <c r="G11" s="420"/>
      <c r="H11" s="419"/>
      <c r="I11" s="436"/>
      <c r="J11" s="419"/>
      <c r="K11" s="419"/>
      <c r="L11" s="419"/>
    </row>
    <row r="12" spans="1:12" s="60" customFormat="1" ht="12" customHeight="1" x14ac:dyDescent="0.25">
      <c r="A12" s="419" t="s">
        <v>720</v>
      </c>
      <c r="B12" s="419"/>
      <c r="C12" s="419"/>
      <c r="D12" s="419"/>
      <c r="E12" s="418"/>
      <c r="F12" s="419"/>
      <c r="G12" s="420"/>
      <c r="H12" s="419"/>
      <c r="I12" s="436"/>
      <c r="J12" s="419"/>
      <c r="K12" s="419"/>
      <c r="L12" s="419"/>
    </row>
    <row r="13" spans="1:12" s="60" customFormat="1" ht="12" customHeight="1" x14ac:dyDescent="0.25">
      <c r="A13" s="419" t="s">
        <v>738</v>
      </c>
      <c r="B13" s="419"/>
      <c r="C13" s="419"/>
      <c r="D13" s="419"/>
      <c r="E13" s="418"/>
      <c r="F13" s="419"/>
      <c r="G13" s="420"/>
      <c r="H13" s="419"/>
      <c r="I13" s="436"/>
      <c r="J13" s="419"/>
      <c r="K13" s="419"/>
      <c r="L13" s="419"/>
    </row>
    <row r="14" spans="1:12" s="60" customFormat="1" ht="12" customHeight="1" x14ac:dyDescent="0.25">
      <c r="A14" s="419" t="s">
        <v>1462</v>
      </c>
      <c r="B14" s="419"/>
      <c r="C14" s="419"/>
      <c r="D14" s="419"/>
      <c r="E14" s="418"/>
      <c r="F14" s="419"/>
      <c r="G14" s="420"/>
      <c r="H14" s="419"/>
      <c r="I14" s="436"/>
      <c r="J14" s="419"/>
      <c r="K14" s="419"/>
      <c r="L14" s="419"/>
    </row>
    <row r="15" spans="1:12" s="60" customFormat="1" ht="12" customHeight="1" x14ac:dyDescent="0.25">
      <c r="A15" s="421" t="s">
        <v>684</v>
      </c>
      <c r="B15" s="419"/>
      <c r="C15" s="419"/>
      <c r="D15" s="419"/>
      <c r="E15" s="418"/>
      <c r="F15" s="419"/>
      <c r="G15" s="420"/>
      <c r="H15" s="419"/>
      <c r="I15" s="436"/>
      <c r="J15" s="419"/>
      <c r="K15" s="419"/>
      <c r="L15" s="419"/>
    </row>
    <row r="16" spans="1:12" s="60" customFormat="1" ht="12" customHeight="1" thickBot="1" x14ac:dyDescent="0.3">
      <c r="A16" s="419" t="s">
        <v>1511</v>
      </c>
      <c r="B16" s="419"/>
      <c r="C16" s="419"/>
      <c r="D16" s="419"/>
      <c r="E16" s="418"/>
      <c r="F16" s="419"/>
      <c r="G16" s="420"/>
      <c r="H16" s="419"/>
      <c r="I16" s="436"/>
      <c r="J16" s="419"/>
      <c r="K16" s="419"/>
      <c r="L16" s="419"/>
    </row>
    <row r="17" spans="1:13" s="60" customFormat="1" ht="12" customHeight="1" thickBot="1" x14ac:dyDescent="0.3">
      <c r="A17" s="419"/>
      <c r="B17" s="419"/>
      <c r="C17" s="419"/>
      <c r="D17" s="419"/>
      <c r="E17" s="418"/>
      <c r="F17" s="419"/>
      <c r="G17" s="420"/>
      <c r="H17" s="419"/>
      <c r="I17" s="436"/>
      <c r="J17" s="192" t="s">
        <v>4</v>
      </c>
      <c r="K17" s="714">
        <f>SUM(L20:L46)+SUM(L60:L70)+SUM(L84:L90)+SUM(L103)+SUM(L115:L120)+SUM(L126:L129)</f>
        <v>0</v>
      </c>
      <c r="L17" s="715"/>
    </row>
    <row r="18" spans="1:13" s="26" customFormat="1" ht="25.5" customHeight="1" x14ac:dyDescent="0.25">
      <c r="A18" s="660" t="s">
        <v>5</v>
      </c>
      <c r="B18" s="660" t="s">
        <v>6</v>
      </c>
      <c r="C18" s="660" t="s">
        <v>7</v>
      </c>
      <c r="D18" s="660"/>
      <c r="E18" s="105" t="s">
        <v>695</v>
      </c>
      <c r="F18" s="447" t="s">
        <v>692</v>
      </c>
      <c r="G18" s="447" t="s">
        <v>694</v>
      </c>
      <c r="H18" s="448" t="s">
        <v>690</v>
      </c>
      <c r="I18" s="83" t="s">
        <v>12</v>
      </c>
      <c r="J18" s="661" t="s">
        <v>281</v>
      </c>
      <c r="K18" s="661" t="s">
        <v>13</v>
      </c>
      <c r="L18" s="661" t="s">
        <v>282</v>
      </c>
      <c r="M18" s="25"/>
    </row>
    <row r="19" spans="1:13" x14ac:dyDescent="0.25">
      <c r="A19" s="660"/>
      <c r="B19" s="660"/>
      <c r="C19" s="660"/>
      <c r="D19" s="660"/>
      <c r="E19" s="414" t="s">
        <v>659</v>
      </c>
      <c r="F19" s="447" t="s">
        <v>693</v>
      </c>
      <c r="G19" s="447" t="s">
        <v>659</v>
      </c>
      <c r="H19" s="448" t="s">
        <v>691</v>
      </c>
      <c r="I19" s="83" t="s">
        <v>280</v>
      </c>
      <c r="J19" s="661"/>
      <c r="K19" s="661"/>
      <c r="L19" s="661"/>
    </row>
    <row r="20" spans="1:13" s="18" customFormat="1" ht="27" customHeight="1" x14ac:dyDescent="0.2">
      <c r="A20" s="663"/>
      <c r="B20" s="115" t="s">
        <v>1328</v>
      </c>
      <c r="C20" s="662" t="s">
        <v>1335</v>
      </c>
      <c r="D20" s="662"/>
      <c r="E20" s="28">
        <v>150</v>
      </c>
      <c r="F20" s="439">
        <v>1</v>
      </c>
      <c r="G20" s="438">
        <v>8</v>
      </c>
      <c r="H20" s="249">
        <v>42</v>
      </c>
      <c r="I20" s="136">
        <f>'Конвертация цен'!H318</f>
        <v>80050</v>
      </c>
      <c r="J20" s="450">
        <f>I20-I20*Оглавление!$K$20</f>
        <v>80050</v>
      </c>
      <c r="K20" s="446">
        <v>0</v>
      </c>
      <c r="L20" s="450">
        <f>K20*J20</f>
        <v>0</v>
      </c>
    </row>
    <row r="21" spans="1:13" s="18" customFormat="1" ht="27" customHeight="1" x14ac:dyDescent="0.2">
      <c r="A21" s="663"/>
      <c r="B21" s="115" t="s">
        <v>1329</v>
      </c>
      <c r="C21" s="662" t="s">
        <v>1336</v>
      </c>
      <c r="D21" s="662"/>
      <c r="E21" s="28">
        <v>200</v>
      </c>
      <c r="F21" s="439">
        <v>1</v>
      </c>
      <c r="G21" s="438">
        <v>8</v>
      </c>
      <c r="H21" s="249">
        <v>50</v>
      </c>
      <c r="I21" s="136">
        <f>'Конвертация цен'!H319</f>
        <v>88550</v>
      </c>
      <c r="J21" s="450">
        <f>I21-I21*Оглавление!$K$20</f>
        <v>88550</v>
      </c>
      <c r="K21" s="446"/>
      <c r="L21" s="450">
        <f t="shared" ref="L21:L46" si="0">K21*J21</f>
        <v>0</v>
      </c>
    </row>
    <row r="22" spans="1:13" s="18" customFormat="1" ht="27" customHeight="1" x14ac:dyDescent="0.2">
      <c r="A22" s="663"/>
      <c r="B22" s="115" t="s">
        <v>1330</v>
      </c>
      <c r="C22" s="662" t="s">
        <v>1337</v>
      </c>
      <c r="D22" s="662"/>
      <c r="E22" s="28">
        <v>300</v>
      </c>
      <c r="F22" s="439">
        <v>1.3</v>
      </c>
      <c r="G22" s="438">
        <v>10</v>
      </c>
      <c r="H22" s="249">
        <v>68</v>
      </c>
      <c r="I22" s="136">
        <f>'Конвертация цен'!H320</f>
        <v>123730</v>
      </c>
      <c r="J22" s="450">
        <f>I22-I22*Оглавление!$K$20</f>
        <v>123730</v>
      </c>
      <c r="K22" s="446"/>
      <c r="L22" s="450">
        <f t="shared" si="0"/>
        <v>0</v>
      </c>
    </row>
    <row r="23" spans="1:13" s="18" customFormat="1" ht="27" customHeight="1" x14ac:dyDescent="0.2">
      <c r="A23" s="663"/>
      <c r="B23" s="115" t="s">
        <v>1331</v>
      </c>
      <c r="C23" s="662" t="s">
        <v>1338</v>
      </c>
      <c r="D23" s="662"/>
      <c r="E23" s="28">
        <v>400</v>
      </c>
      <c r="F23" s="439">
        <v>1.7</v>
      </c>
      <c r="G23" s="438">
        <v>14</v>
      </c>
      <c r="H23" s="249">
        <v>77</v>
      </c>
      <c r="I23" s="136">
        <f>'Конвертация цен'!H321</f>
        <v>140100</v>
      </c>
      <c r="J23" s="450">
        <f>I23-I23*Оглавление!$K$20</f>
        <v>140100</v>
      </c>
      <c r="K23" s="446"/>
      <c r="L23" s="450">
        <f t="shared" si="0"/>
        <v>0</v>
      </c>
    </row>
    <row r="24" spans="1:13" s="18" customFormat="1" ht="27" customHeight="1" x14ac:dyDescent="0.2">
      <c r="A24" s="663"/>
      <c r="B24" s="115" t="s">
        <v>1332</v>
      </c>
      <c r="C24" s="662" t="s">
        <v>1339</v>
      </c>
      <c r="D24" s="662"/>
      <c r="E24" s="28">
        <v>500</v>
      </c>
      <c r="F24" s="439">
        <v>3</v>
      </c>
      <c r="G24" s="438">
        <v>16</v>
      </c>
      <c r="H24" s="249">
        <v>103</v>
      </c>
      <c r="I24" s="136">
        <f>'Конвертация цен'!H322</f>
        <v>194790</v>
      </c>
      <c r="J24" s="450">
        <f>I24-I24*Оглавление!$K$20</f>
        <v>194790</v>
      </c>
      <c r="K24" s="446"/>
      <c r="L24" s="450">
        <f t="shared" si="0"/>
        <v>0</v>
      </c>
    </row>
    <row r="25" spans="1:13" s="18" customFormat="1" ht="27" customHeight="1" x14ac:dyDescent="0.2">
      <c r="A25" s="663"/>
      <c r="B25" s="115" t="s">
        <v>1333</v>
      </c>
      <c r="C25" s="662" t="s">
        <v>1340</v>
      </c>
      <c r="D25" s="662"/>
      <c r="E25" s="28">
        <v>800</v>
      </c>
      <c r="F25" s="439">
        <v>3</v>
      </c>
      <c r="G25" s="438">
        <v>24</v>
      </c>
      <c r="H25" s="249">
        <v>165</v>
      </c>
      <c r="I25" s="136">
        <f>'Конвертация цен'!H323</f>
        <v>311640</v>
      </c>
      <c r="J25" s="450">
        <f>I25-I25*Оглавление!$K$20</f>
        <v>311640</v>
      </c>
      <c r="K25" s="446"/>
      <c r="L25" s="450">
        <f t="shared" si="0"/>
        <v>0</v>
      </c>
    </row>
    <row r="26" spans="1:13" ht="27" customHeight="1" x14ac:dyDescent="0.25">
      <c r="A26" s="663"/>
      <c r="B26" s="115" t="s">
        <v>1334</v>
      </c>
      <c r="C26" s="662" t="s">
        <v>1341</v>
      </c>
      <c r="D26" s="662"/>
      <c r="E26" s="28">
        <v>1000</v>
      </c>
      <c r="F26" s="439">
        <v>3.2</v>
      </c>
      <c r="G26" s="438">
        <v>25</v>
      </c>
      <c r="H26" s="249">
        <v>200</v>
      </c>
      <c r="I26" s="136">
        <f>'Конвертация цен'!H324</f>
        <v>359030</v>
      </c>
      <c r="J26" s="450">
        <f>I26-I26*Оглавление!$K$20</f>
        <v>359030</v>
      </c>
      <c r="K26" s="446"/>
      <c r="L26" s="450">
        <f t="shared" si="0"/>
        <v>0</v>
      </c>
    </row>
    <row r="27" spans="1:13" ht="20.100000000000001" customHeight="1" x14ac:dyDescent="0.25">
      <c r="A27" s="664"/>
      <c r="B27" s="665" t="s">
        <v>1454</v>
      </c>
      <c r="C27" s="662" t="s">
        <v>1456</v>
      </c>
      <c r="D27" s="662"/>
      <c r="E27" s="666">
        <v>160</v>
      </c>
      <c r="F27" s="665">
        <v>0.6</v>
      </c>
      <c r="G27" s="667">
        <v>5</v>
      </c>
      <c r="H27" s="666">
        <v>31</v>
      </c>
      <c r="I27" s="668">
        <f>'Конвертация цен'!H325</f>
        <v>63230</v>
      </c>
      <c r="J27" s="672">
        <f>I27-I27*Оглавление!$K$20</f>
        <v>63230</v>
      </c>
      <c r="K27" s="671"/>
      <c r="L27" s="672">
        <f>K27*J27</f>
        <v>0</v>
      </c>
    </row>
    <row r="28" spans="1:13" ht="20.100000000000001" customHeight="1" x14ac:dyDescent="0.25">
      <c r="A28" s="664"/>
      <c r="B28" s="665"/>
      <c r="C28" s="662"/>
      <c r="D28" s="662"/>
      <c r="E28" s="666"/>
      <c r="F28" s="665"/>
      <c r="G28" s="667"/>
      <c r="H28" s="666"/>
      <c r="I28" s="668"/>
      <c r="J28" s="672"/>
      <c r="K28" s="671"/>
      <c r="L28" s="672"/>
    </row>
    <row r="29" spans="1:13" ht="20.100000000000001" customHeight="1" x14ac:dyDescent="0.25">
      <c r="A29" s="664"/>
      <c r="B29" s="665" t="s">
        <v>1455</v>
      </c>
      <c r="C29" s="662" t="s">
        <v>1457</v>
      </c>
      <c r="D29" s="662"/>
      <c r="E29" s="666">
        <v>200</v>
      </c>
      <c r="F29" s="665">
        <v>0.6</v>
      </c>
      <c r="G29" s="667">
        <v>5</v>
      </c>
      <c r="H29" s="666">
        <v>35</v>
      </c>
      <c r="I29" s="668">
        <f>'Конвертация цен'!H326</f>
        <v>68980</v>
      </c>
      <c r="J29" s="672">
        <f>I29-I29*Оглавление!$K$20</f>
        <v>68980</v>
      </c>
      <c r="K29" s="671"/>
      <c r="L29" s="672">
        <f>K29*J29</f>
        <v>0</v>
      </c>
    </row>
    <row r="30" spans="1:13" ht="20.100000000000001" customHeight="1" x14ac:dyDescent="0.25">
      <c r="A30" s="664"/>
      <c r="B30" s="665"/>
      <c r="C30" s="662"/>
      <c r="D30" s="662"/>
      <c r="E30" s="666"/>
      <c r="F30" s="665"/>
      <c r="G30" s="667"/>
      <c r="H30" s="666"/>
      <c r="I30" s="668"/>
      <c r="J30" s="672"/>
      <c r="K30" s="671"/>
      <c r="L30" s="672"/>
    </row>
    <row r="31" spans="1:13" ht="18.75" customHeight="1" x14ac:dyDescent="0.25">
      <c r="A31" s="663"/>
      <c r="B31" s="665" t="s">
        <v>1342</v>
      </c>
      <c r="C31" s="662" t="s">
        <v>1343</v>
      </c>
      <c r="D31" s="662"/>
      <c r="E31" s="675">
        <v>120</v>
      </c>
      <c r="F31" s="667">
        <v>0.9</v>
      </c>
      <c r="G31" s="674">
        <v>7</v>
      </c>
      <c r="H31" s="666">
        <v>39</v>
      </c>
      <c r="I31" s="668">
        <f>'Конвертация цен'!H327</f>
        <v>84810</v>
      </c>
      <c r="J31" s="672">
        <f>I31-I31*Оглавление!$K$20</f>
        <v>84810</v>
      </c>
      <c r="K31" s="671"/>
      <c r="L31" s="672">
        <f t="shared" si="0"/>
        <v>0</v>
      </c>
    </row>
    <row r="32" spans="1:13" ht="20.100000000000001" customHeight="1" x14ac:dyDescent="0.25">
      <c r="A32" s="663"/>
      <c r="B32" s="665"/>
      <c r="C32" s="662"/>
      <c r="D32" s="662"/>
      <c r="E32" s="675"/>
      <c r="F32" s="667"/>
      <c r="G32" s="674"/>
      <c r="H32" s="666"/>
      <c r="I32" s="668"/>
      <c r="J32" s="672"/>
      <c r="K32" s="671"/>
      <c r="L32" s="672"/>
    </row>
    <row r="33" spans="1:12" ht="20.100000000000001" customHeight="1" x14ac:dyDescent="0.25">
      <c r="A33" s="663"/>
      <c r="B33" s="665"/>
      <c r="C33" s="662"/>
      <c r="D33" s="662"/>
      <c r="E33" s="675"/>
      <c r="F33" s="667"/>
      <c r="G33" s="674"/>
      <c r="H33" s="666"/>
      <c r="I33" s="668"/>
      <c r="J33" s="672"/>
      <c r="K33" s="671"/>
      <c r="L33" s="672"/>
    </row>
    <row r="34" spans="1:12" ht="20.100000000000001" customHeight="1" x14ac:dyDescent="0.25">
      <c r="A34" s="663"/>
      <c r="B34" s="665"/>
      <c r="C34" s="662"/>
      <c r="D34" s="662"/>
      <c r="E34" s="675"/>
      <c r="F34" s="667"/>
      <c r="G34" s="674"/>
      <c r="H34" s="666"/>
      <c r="I34" s="668"/>
      <c r="J34" s="672"/>
      <c r="K34" s="671"/>
      <c r="L34" s="672"/>
    </row>
    <row r="35" spans="1:12" ht="27" customHeight="1" x14ac:dyDescent="0.25">
      <c r="A35" s="664"/>
      <c r="B35" s="115" t="s">
        <v>1344</v>
      </c>
      <c r="C35" s="662" t="s">
        <v>1350</v>
      </c>
      <c r="D35" s="662"/>
      <c r="E35" s="249">
        <v>200</v>
      </c>
      <c r="F35" s="115">
        <v>2</v>
      </c>
      <c r="G35" s="439">
        <v>16</v>
      </c>
      <c r="H35" s="249">
        <v>62</v>
      </c>
      <c r="I35" s="136">
        <f>'Конвертация цен'!H328</f>
        <v>111940</v>
      </c>
      <c r="J35" s="450">
        <f>I35-I35*Оглавление!$K$20</f>
        <v>111940</v>
      </c>
      <c r="K35" s="446"/>
      <c r="L35" s="450">
        <f t="shared" si="0"/>
        <v>0</v>
      </c>
    </row>
    <row r="36" spans="1:12" ht="27" customHeight="1" x14ac:dyDescent="0.25">
      <c r="A36" s="664"/>
      <c r="B36" s="115" t="s">
        <v>1345</v>
      </c>
      <c r="C36" s="662" t="s">
        <v>1351</v>
      </c>
      <c r="D36" s="662"/>
      <c r="E36" s="249">
        <v>300</v>
      </c>
      <c r="F36" s="115">
        <v>3.8</v>
      </c>
      <c r="G36" s="439">
        <v>30</v>
      </c>
      <c r="H36" s="249">
        <v>93</v>
      </c>
      <c r="I36" s="136">
        <f>'Конвертация цен'!H329</f>
        <v>157480</v>
      </c>
      <c r="J36" s="450">
        <f>I36-I36*Оглавление!$K$20</f>
        <v>157480</v>
      </c>
      <c r="K36" s="446"/>
      <c r="L36" s="450">
        <f t="shared" si="0"/>
        <v>0</v>
      </c>
    </row>
    <row r="37" spans="1:12" ht="27" customHeight="1" x14ac:dyDescent="0.25">
      <c r="A37" s="664"/>
      <c r="B37" s="115" t="s">
        <v>1346</v>
      </c>
      <c r="C37" s="662" t="s">
        <v>1352</v>
      </c>
      <c r="D37" s="662"/>
      <c r="E37" s="249">
        <v>400</v>
      </c>
      <c r="F37" s="115">
        <v>3.3</v>
      </c>
      <c r="G37" s="439">
        <v>26</v>
      </c>
      <c r="H37" s="249">
        <v>93</v>
      </c>
      <c r="I37" s="136">
        <f>'Конвертация цен'!H330</f>
        <v>164660</v>
      </c>
      <c r="J37" s="450">
        <f>I37-I37*Оглавление!$K$20</f>
        <v>164660</v>
      </c>
      <c r="K37" s="446"/>
      <c r="L37" s="450">
        <f t="shared" si="0"/>
        <v>0</v>
      </c>
    </row>
    <row r="38" spans="1:12" ht="27" customHeight="1" x14ac:dyDescent="0.25">
      <c r="A38" s="664"/>
      <c r="B38" s="115" t="s">
        <v>1347</v>
      </c>
      <c r="C38" s="662" t="s">
        <v>1353</v>
      </c>
      <c r="D38" s="662"/>
      <c r="E38" s="249">
        <v>500</v>
      </c>
      <c r="F38" s="115">
        <v>4.2</v>
      </c>
      <c r="G38" s="439">
        <v>33</v>
      </c>
      <c r="H38" s="439">
        <v>122.5</v>
      </c>
      <c r="I38" s="136">
        <f>'Конвертация цен'!H331</f>
        <v>230070</v>
      </c>
      <c r="J38" s="450">
        <f>I38-I38*Оглавление!$K$20</f>
        <v>230070</v>
      </c>
      <c r="K38" s="446"/>
      <c r="L38" s="450">
        <f t="shared" si="0"/>
        <v>0</v>
      </c>
    </row>
    <row r="39" spans="1:12" ht="27" customHeight="1" x14ac:dyDescent="0.25">
      <c r="A39" s="664"/>
      <c r="B39" s="115" t="s">
        <v>1348</v>
      </c>
      <c r="C39" s="662" t="s">
        <v>1354</v>
      </c>
      <c r="D39" s="662"/>
      <c r="E39" s="249">
        <v>800</v>
      </c>
      <c r="F39" s="115">
        <v>4</v>
      </c>
      <c r="G39" s="439">
        <v>32</v>
      </c>
      <c r="H39" s="249">
        <v>179</v>
      </c>
      <c r="I39" s="136">
        <f>'Конвертация цен'!H332</f>
        <v>332050</v>
      </c>
      <c r="J39" s="450">
        <f>I39-I39*Оглавление!$K$20</f>
        <v>332050</v>
      </c>
      <c r="K39" s="446"/>
      <c r="L39" s="450">
        <f t="shared" si="0"/>
        <v>0</v>
      </c>
    </row>
    <row r="40" spans="1:12" ht="27" customHeight="1" x14ac:dyDescent="0.25">
      <c r="A40" s="664"/>
      <c r="B40" s="115" t="s">
        <v>1349</v>
      </c>
      <c r="C40" s="662" t="s">
        <v>1355</v>
      </c>
      <c r="D40" s="662"/>
      <c r="E40" s="249">
        <v>1000</v>
      </c>
      <c r="F40" s="115">
        <v>5</v>
      </c>
      <c r="G40" s="439">
        <v>40</v>
      </c>
      <c r="H40" s="249">
        <v>209</v>
      </c>
      <c r="I40" s="136">
        <f>'Конвертация цен'!H333</f>
        <v>398720</v>
      </c>
      <c r="J40" s="450">
        <f>I40-I40*Оглавление!$K$20</f>
        <v>398720</v>
      </c>
      <c r="K40" s="446"/>
      <c r="L40" s="450">
        <f t="shared" si="0"/>
        <v>0</v>
      </c>
    </row>
    <row r="41" spans="1:12" ht="27" customHeight="1" x14ac:dyDescent="0.25">
      <c r="A41" s="664"/>
      <c r="B41" s="115" t="s">
        <v>1356</v>
      </c>
      <c r="C41" s="662" t="s">
        <v>1362</v>
      </c>
      <c r="D41" s="662"/>
      <c r="E41" s="249">
        <v>200</v>
      </c>
      <c r="F41" s="115" t="s">
        <v>1368</v>
      </c>
      <c r="G41" s="249" t="s">
        <v>1369</v>
      </c>
      <c r="H41" s="249">
        <v>57</v>
      </c>
      <c r="I41" s="136">
        <f>'Конвертация цен'!H334</f>
        <v>102580</v>
      </c>
      <c r="J41" s="450">
        <f>I41-I41*Оглавление!$K$20</f>
        <v>102580</v>
      </c>
      <c r="K41" s="446"/>
      <c r="L41" s="450">
        <f t="shared" si="0"/>
        <v>0</v>
      </c>
    </row>
    <row r="42" spans="1:12" ht="27" customHeight="1" x14ac:dyDescent="0.25">
      <c r="A42" s="664"/>
      <c r="B42" s="115" t="s">
        <v>1357</v>
      </c>
      <c r="C42" s="662" t="s">
        <v>1363</v>
      </c>
      <c r="D42" s="662"/>
      <c r="E42" s="249">
        <v>300</v>
      </c>
      <c r="F42" s="115" t="s">
        <v>1370</v>
      </c>
      <c r="G42" s="249" t="s">
        <v>1371</v>
      </c>
      <c r="H42" s="439">
        <v>79.5</v>
      </c>
      <c r="I42" s="136">
        <f>'Конвертация цен'!H335</f>
        <v>145260</v>
      </c>
      <c r="J42" s="450">
        <f>I42-I42*Оглавление!$K$20</f>
        <v>145260</v>
      </c>
      <c r="K42" s="446"/>
      <c r="L42" s="450">
        <f t="shared" si="0"/>
        <v>0</v>
      </c>
    </row>
    <row r="43" spans="1:12" ht="27" customHeight="1" x14ac:dyDescent="0.25">
      <c r="A43" s="664"/>
      <c r="B43" s="115" t="s">
        <v>1358</v>
      </c>
      <c r="C43" s="662" t="s">
        <v>1364</v>
      </c>
      <c r="D43" s="662"/>
      <c r="E43" s="249">
        <v>400</v>
      </c>
      <c r="F43" s="115" t="s">
        <v>1372</v>
      </c>
      <c r="G43" s="249" t="s">
        <v>1373</v>
      </c>
      <c r="H43" s="249">
        <v>82</v>
      </c>
      <c r="I43" s="136">
        <f>'Конвертация цен'!H336</f>
        <v>161640</v>
      </c>
      <c r="J43" s="450">
        <f>I43-I43*Оглавление!$K$20</f>
        <v>161640</v>
      </c>
      <c r="K43" s="446"/>
      <c r="L43" s="450">
        <f t="shared" si="0"/>
        <v>0</v>
      </c>
    </row>
    <row r="44" spans="1:12" ht="27" customHeight="1" x14ac:dyDescent="0.25">
      <c r="A44" s="664"/>
      <c r="B44" s="115" t="s">
        <v>1359</v>
      </c>
      <c r="C44" s="662" t="s">
        <v>1365</v>
      </c>
      <c r="D44" s="662"/>
      <c r="E44" s="249">
        <v>500</v>
      </c>
      <c r="F44" s="115" t="s">
        <v>1374</v>
      </c>
      <c r="G44" s="249" t="s">
        <v>1375</v>
      </c>
      <c r="H44" s="249">
        <v>112</v>
      </c>
      <c r="I44" s="136">
        <f>'Конвертация цен'!H337</f>
        <v>210840</v>
      </c>
      <c r="J44" s="450">
        <f>I44-I44*Оглавление!$K$20</f>
        <v>210840</v>
      </c>
      <c r="K44" s="446"/>
      <c r="L44" s="450">
        <f t="shared" si="0"/>
        <v>0</v>
      </c>
    </row>
    <row r="45" spans="1:12" ht="27" customHeight="1" x14ac:dyDescent="0.25">
      <c r="A45" s="664"/>
      <c r="B45" s="115" t="s">
        <v>1360</v>
      </c>
      <c r="C45" s="662" t="s">
        <v>1366</v>
      </c>
      <c r="D45" s="662"/>
      <c r="E45" s="249">
        <v>800</v>
      </c>
      <c r="F45" s="115" t="s">
        <v>1376</v>
      </c>
      <c r="G45" s="249" t="s">
        <v>1377</v>
      </c>
      <c r="H45" s="249">
        <v>180</v>
      </c>
      <c r="I45" s="136">
        <f>'Конвертация цен'!H338</f>
        <v>331430</v>
      </c>
      <c r="J45" s="450">
        <f>I45-I45*Оглавление!$K$20</f>
        <v>331430</v>
      </c>
      <c r="K45" s="446"/>
      <c r="L45" s="450">
        <f t="shared" si="0"/>
        <v>0</v>
      </c>
    </row>
    <row r="46" spans="1:12" ht="27" customHeight="1" x14ac:dyDescent="0.25">
      <c r="A46" s="664"/>
      <c r="B46" s="115" t="s">
        <v>1361</v>
      </c>
      <c r="C46" s="662" t="s">
        <v>1367</v>
      </c>
      <c r="D46" s="662"/>
      <c r="E46" s="249">
        <v>1000</v>
      </c>
      <c r="F46" s="115" t="s">
        <v>1378</v>
      </c>
      <c r="G46" s="249" t="s">
        <v>1379</v>
      </c>
      <c r="H46" s="249">
        <v>200</v>
      </c>
      <c r="I46" s="136">
        <f>'Конвертация цен'!H339</f>
        <v>378820</v>
      </c>
      <c r="J46" s="450">
        <f>I46-I46*Оглавление!$K$20</f>
        <v>378820</v>
      </c>
      <c r="K46" s="446"/>
      <c r="L46" s="450">
        <f t="shared" si="0"/>
        <v>0</v>
      </c>
    </row>
    <row r="47" spans="1:12" s="18" customFormat="1" ht="12" customHeight="1" x14ac:dyDescent="0.2">
      <c r="A47" s="417"/>
      <c r="B47" s="417"/>
      <c r="C47" s="418"/>
      <c r="D47" s="419"/>
      <c r="E47" s="419"/>
      <c r="F47" s="419"/>
      <c r="G47" s="420"/>
      <c r="H47" s="419"/>
      <c r="I47" s="436"/>
      <c r="J47" s="419"/>
      <c r="K47" s="419"/>
      <c r="L47" s="419"/>
    </row>
    <row r="48" spans="1:12" s="18" customFormat="1" ht="12" x14ac:dyDescent="0.2">
      <c r="A48" s="373" t="s">
        <v>1526</v>
      </c>
      <c r="B48" s="417"/>
      <c r="C48" s="428"/>
      <c r="D48" s="419"/>
      <c r="E48" s="419"/>
      <c r="F48" s="419"/>
      <c r="G48" s="420"/>
      <c r="H48" s="419"/>
      <c r="I48" s="436"/>
      <c r="J48" s="419"/>
      <c r="K48" s="419"/>
      <c r="L48" s="419"/>
    </row>
    <row r="49" spans="1:12" s="18" customFormat="1" ht="12" x14ac:dyDescent="0.2">
      <c r="A49" s="419" t="s">
        <v>721</v>
      </c>
      <c r="B49" s="426"/>
      <c r="C49" s="428"/>
      <c r="D49" s="419"/>
      <c r="E49" s="419"/>
      <c r="F49" s="419"/>
      <c r="G49" s="420"/>
      <c r="H49" s="419"/>
      <c r="I49" s="436"/>
      <c r="J49" s="419"/>
      <c r="K49" s="419"/>
      <c r="L49" s="419"/>
    </row>
    <row r="50" spans="1:12" s="18" customFormat="1" ht="12" x14ac:dyDescent="0.2">
      <c r="A50" s="419" t="s">
        <v>722</v>
      </c>
      <c r="B50" s="426"/>
      <c r="C50" s="428"/>
      <c r="D50" s="419"/>
      <c r="E50" s="419"/>
      <c r="F50" s="419"/>
      <c r="G50" s="420"/>
      <c r="H50" s="419"/>
      <c r="I50" s="436"/>
      <c r="J50" s="419"/>
      <c r="K50" s="419"/>
      <c r="L50" s="419"/>
    </row>
    <row r="51" spans="1:12" s="18" customFormat="1" ht="12" x14ac:dyDescent="0.2">
      <c r="A51" s="419" t="s">
        <v>681</v>
      </c>
      <c r="B51" s="426"/>
      <c r="C51" s="428"/>
      <c r="D51" s="419"/>
      <c r="E51" s="419"/>
      <c r="F51" s="419"/>
      <c r="G51" s="420"/>
      <c r="H51" s="419"/>
      <c r="I51" s="436"/>
      <c r="J51" s="419"/>
      <c r="K51" s="419"/>
      <c r="L51" s="419"/>
    </row>
    <row r="52" spans="1:12" s="18" customFormat="1" ht="12" x14ac:dyDescent="0.2">
      <c r="A52" s="419" t="s">
        <v>719</v>
      </c>
      <c r="B52" s="426"/>
      <c r="C52" s="428"/>
      <c r="D52" s="419"/>
      <c r="E52" s="419"/>
      <c r="F52" s="419"/>
      <c r="G52" s="420"/>
      <c r="H52" s="419"/>
      <c r="I52" s="436"/>
      <c r="J52" s="419"/>
      <c r="K52" s="419"/>
      <c r="L52" s="419"/>
    </row>
    <row r="53" spans="1:12" s="18" customFormat="1" ht="12" x14ac:dyDescent="0.2">
      <c r="A53" s="419" t="s">
        <v>720</v>
      </c>
      <c r="B53" s="426"/>
      <c r="C53" s="428"/>
      <c r="D53" s="419"/>
      <c r="E53" s="419"/>
      <c r="F53" s="419"/>
      <c r="G53" s="420"/>
      <c r="H53" s="419"/>
      <c r="I53" s="436"/>
      <c r="J53" s="419"/>
      <c r="K53" s="419"/>
      <c r="L53" s="419"/>
    </row>
    <row r="54" spans="1:12" s="18" customFormat="1" ht="12" x14ac:dyDescent="0.2">
      <c r="A54" s="419" t="s">
        <v>723</v>
      </c>
      <c r="B54" s="426"/>
      <c r="C54" s="428"/>
      <c r="D54" s="419"/>
      <c r="E54" s="419"/>
      <c r="F54" s="419"/>
      <c r="G54" s="420"/>
      <c r="H54" s="419"/>
      <c r="I54" s="436"/>
      <c r="J54" s="419"/>
      <c r="K54" s="419"/>
      <c r="L54" s="419"/>
    </row>
    <row r="55" spans="1:12" s="18" customFormat="1" ht="12" x14ac:dyDescent="0.2">
      <c r="A55" s="419" t="s">
        <v>724</v>
      </c>
      <c r="B55" s="426"/>
      <c r="C55" s="443"/>
      <c r="D55" s="419"/>
      <c r="E55" s="419"/>
      <c r="F55" s="419"/>
      <c r="G55" s="420"/>
      <c r="H55" s="419"/>
      <c r="I55" s="436"/>
      <c r="J55" s="419"/>
      <c r="K55" s="419"/>
      <c r="L55" s="419"/>
    </row>
    <row r="56" spans="1:12" s="18" customFormat="1" ht="12" x14ac:dyDescent="0.2">
      <c r="A56" s="421" t="s">
        <v>684</v>
      </c>
      <c r="B56" s="426"/>
      <c r="C56" s="443"/>
      <c r="D56" s="419"/>
      <c r="E56" s="419"/>
      <c r="F56" s="419"/>
      <c r="G56" s="420"/>
      <c r="H56" s="419"/>
      <c r="I56" s="436"/>
      <c r="J56" s="419"/>
      <c r="K56" s="419"/>
      <c r="L56" s="419"/>
    </row>
    <row r="57" spans="1:12" s="18" customFormat="1" ht="11.25" customHeight="1" x14ac:dyDescent="0.2">
      <c r="A57" s="421"/>
      <c r="B57" s="426"/>
      <c r="C57" s="428"/>
      <c r="D57" s="419"/>
      <c r="E57" s="419"/>
      <c r="F57" s="419"/>
      <c r="G57" s="420"/>
      <c r="H57" s="419"/>
      <c r="I57" s="436"/>
      <c r="J57" s="419"/>
      <c r="K57" s="419"/>
      <c r="L57" s="419"/>
    </row>
    <row r="58" spans="1:12" s="18" customFormat="1" ht="38.25" x14ac:dyDescent="0.2">
      <c r="A58" s="660" t="s">
        <v>5</v>
      </c>
      <c r="B58" s="660" t="s">
        <v>6</v>
      </c>
      <c r="C58" s="660" t="s">
        <v>7</v>
      </c>
      <c r="D58" s="660"/>
      <c r="E58" s="105" t="s">
        <v>695</v>
      </c>
      <c r="F58" s="447" t="s">
        <v>692</v>
      </c>
      <c r="G58" s="447" t="s">
        <v>694</v>
      </c>
      <c r="H58" s="448" t="s">
        <v>690</v>
      </c>
      <c r="I58" s="83" t="s">
        <v>12</v>
      </c>
      <c r="J58" s="661" t="s">
        <v>281</v>
      </c>
      <c r="K58" s="661" t="s">
        <v>13</v>
      </c>
      <c r="L58" s="661" t="s">
        <v>282</v>
      </c>
    </row>
    <row r="59" spans="1:12" s="18" customFormat="1" ht="12" customHeight="1" x14ac:dyDescent="0.2">
      <c r="A59" s="660"/>
      <c r="B59" s="660"/>
      <c r="C59" s="660"/>
      <c r="D59" s="660"/>
      <c r="E59" s="414" t="s">
        <v>659</v>
      </c>
      <c r="F59" s="447" t="s">
        <v>693</v>
      </c>
      <c r="G59" s="447" t="s">
        <v>659</v>
      </c>
      <c r="H59" s="448" t="s">
        <v>691</v>
      </c>
      <c r="I59" s="83" t="s">
        <v>280</v>
      </c>
      <c r="J59" s="661"/>
      <c r="K59" s="661"/>
      <c r="L59" s="661"/>
    </row>
    <row r="60" spans="1:12" s="18" customFormat="1" ht="27" customHeight="1" x14ac:dyDescent="0.2">
      <c r="A60" s="678"/>
      <c r="B60" s="115" t="s">
        <v>1380</v>
      </c>
      <c r="C60" s="662" t="s">
        <v>1387</v>
      </c>
      <c r="D60" s="662"/>
      <c r="E60" s="249">
        <v>80</v>
      </c>
      <c r="F60" s="115">
        <v>0.5</v>
      </c>
      <c r="G60" s="439">
        <v>4</v>
      </c>
      <c r="H60" s="249">
        <v>24</v>
      </c>
      <c r="I60" s="136">
        <f>'Конвертация цен'!H340</f>
        <v>51280</v>
      </c>
      <c r="J60" s="450">
        <f>I60-I60*Оглавление!$K$20</f>
        <v>51280</v>
      </c>
      <c r="K60" s="446"/>
      <c r="L60" s="450">
        <f>K60*J60</f>
        <v>0</v>
      </c>
    </row>
    <row r="61" spans="1:12" s="18" customFormat="1" ht="27" customHeight="1" x14ac:dyDescent="0.2">
      <c r="A61" s="678"/>
      <c r="B61" s="115" t="s">
        <v>1381</v>
      </c>
      <c r="C61" s="662" t="s">
        <v>1388</v>
      </c>
      <c r="D61" s="662"/>
      <c r="E61" s="249">
        <v>100</v>
      </c>
      <c r="F61" s="115">
        <v>0.5</v>
      </c>
      <c r="G61" s="439">
        <v>4</v>
      </c>
      <c r="H61" s="249">
        <v>26</v>
      </c>
      <c r="I61" s="136">
        <f>'Конвертация цен'!H341</f>
        <v>56610</v>
      </c>
      <c r="J61" s="450">
        <f>I61-I61*Оглавление!$K$20</f>
        <v>56610</v>
      </c>
      <c r="K61" s="446"/>
      <c r="L61" s="450">
        <f>K61*J61</f>
        <v>0</v>
      </c>
    </row>
    <row r="62" spans="1:12" s="18" customFormat="1" ht="27" customHeight="1" x14ac:dyDescent="0.2">
      <c r="A62" s="678"/>
      <c r="B62" s="115" t="s">
        <v>1382</v>
      </c>
      <c r="C62" s="662" t="s">
        <v>1389</v>
      </c>
      <c r="D62" s="662"/>
      <c r="E62" s="249">
        <v>150</v>
      </c>
      <c r="F62" s="115">
        <v>1</v>
      </c>
      <c r="G62" s="439">
        <v>8</v>
      </c>
      <c r="H62" s="249">
        <v>37</v>
      </c>
      <c r="I62" s="136">
        <f>'Конвертация цен'!H342</f>
        <v>73880</v>
      </c>
      <c r="J62" s="450">
        <f>I62-I62*Оглавление!$K$20</f>
        <v>73880</v>
      </c>
      <c r="K62" s="446"/>
      <c r="L62" s="450">
        <f t="shared" ref="L62:L64" si="1">K62*J62</f>
        <v>0</v>
      </c>
    </row>
    <row r="63" spans="1:12" s="18" customFormat="1" ht="27" customHeight="1" x14ac:dyDescent="0.2">
      <c r="A63" s="678"/>
      <c r="B63" s="115" t="s">
        <v>1458</v>
      </c>
      <c r="C63" s="662" t="s">
        <v>1459</v>
      </c>
      <c r="D63" s="662"/>
      <c r="E63" s="249">
        <v>200</v>
      </c>
      <c r="F63" s="115">
        <v>1</v>
      </c>
      <c r="G63" s="439">
        <v>8</v>
      </c>
      <c r="H63" s="249">
        <v>37</v>
      </c>
      <c r="I63" s="136">
        <f>'Конвертация цен'!H343</f>
        <v>82380</v>
      </c>
      <c r="J63" s="450">
        <f>I63-I63*Оглавление!$K$20</f>
        <v>82380</v>
      </c>
      <c r="K63" s="446"/>
      <c r="L63" s="450">
        <f t="shared" si="1"/>
        <v>0</v>
      </c>
    </row>
    <row r="64" spans="1:12" s="18" customFormat="1" ht="27" customHeight="1" x14ac:dyDescent="0.2">
      <c r="A64" s="678"/>
      <c r="B64" s="115" t="s">
        <v>1383</v>
      </c>
      <c r="C64" s="662" t="s">
        <v>1390</v>
      </c>
      <c r="D64" s="662"/>
      <c r="E64" s="249">
        <v>80</v>
      </c>
      <c r="F64" s="115">
        <v>0.5</v>
      </c>
      <c r="G64" s="439">
        <v>4</v>
      </c>
      <c r="H64" s="249">
        <v>24</v>
      </c>
      <c r="I64" s="136">
        <f>'Конвертация цен'!H344</f>
        <v>51280</v>
      </c>
      <c r="J64" s="450">
        <f>I64-I64*Оглавление!$K$20</f>
        <v>51280</v>
      </c>
      <c r="K64" s="446"/>
      <c r="L64" s="450">
        <f t="shared" si="1"/>
        <v>0</v>
      </c>
    </row>
    <row r="65" spans="1:12" s="18" customFormat="1" ht="27" customHeight="1" x14ac:dyDescent="0.2">
      <c r="A65" s="678"/>
      <c r="B65" s="115" t="s">
        <v>1384</v>
      </c>
      <c r="C65" s="662" t="s">
        <v>1391</v>
      </c>
      <c r="D65" s="662"/>
      <c r="E65" s="249">
        <v>100</v>
      </c>
      <c r="F65" s="115">
        <v>0.5</v>
      </c>
      <c r="G65" s="439">
        <v>4</v>
      </c>
      <c r="H65" s="249">
        <v>26</v>
      </c>
      <c r="I65" s="136">
        <f>'Конвертация цен'!H345</f>
        <v>56610</v>
      </c>
      <c r="J65" s="450">
        <f>I65-I65*Оглавление!$K$20</f>
        <v>56610</v>
      </c>
      <c r="K65" s="446"/>
      <c r="L65" s="450">
        <f>K65*J65</f>
        <v>0</v>
      </c>
    </row>
    <row r="66" spans="1:12" ht="27" customHeight="1" x14ac:dyDescent="0.25">
      <c r="A66" s="678"/>
      <c r="B66" s="115" t="s">
        <v>1385</v>
      </c>
      <c r="C66" s="662" t="s">
        <v>1392</v>
      </c>
      <c r="D66" s="662"/>
      <c r="E66" s="249">
        <v>150</v>
      </c>
      <c r="F66" s="115">
        <v>1</v>
      </c>
      <c r="G66" s="439">
        <v>8</v>
      </c>
      <c r="H66" s="249">
        <v>37</v>
      </c>
      <c r="I66" s="136">
        <f>'Конвертация цен'!H346</f>
        <v>73880</v>
      </c>
      <c r="J66" s="450">
        <f>I66-I66*Оглавление!$K$20</f>
        <v>73880</v>
      </c>
      <c r="K66" s="446"/>
      <c r="L66" s="450">
        <f>K66*J66</f>
        <v>0</v>
      </c>
    </row>
    <row r="67" spans="1:12" ht="27" customHeight="1" x14ac:dyDescent="0.25">
      <c r="A67" s="678"/>
      <c r="B67" s="115" t="s">
        <v>1460</v>
      </c>
      <c r="C67" s="662" t="s">
        <v>1461</v>
      </c>
      <c r="D67" s="662"/>
      <c r="E67" s="249">
        <v>200</v>
      </c>
      <c r="F67" s="115">
        <v>1</v>
      </c>
      <c r="G67" s="439">
        <v>8</v>
      </c>
      <c r="H67" s="249">
        <v>37</v>
      </c>
      <c r="I67" s="136">
        <f>'Конвертация цен'!H347</f>
        <v>82380</v>
      </c>
      <c r="J67" s="450">
        <f>I67-I67*Оглавление!$K$20</f>
        <v>82380</v>
      </c>
      <c r="K67" s="446"/>
      <c r="L67" s="450">
        <f>K67*J67</f>
        <v>0</v>
      </c>
    </row>
    <row r="68" spans="1:12" ht="70.5" customHeight="1" x14ac:dyDescent="0.25">
      <c r="A68" s="449"/>
      <c r="B68" s="115" t="s">
        <v>1386</v>
      </c>
      <c r="C68" s="662" t="s">
        <v>1393</v>
      </c>
      <c r="D68" s="662"/>
      <c r="E68" s="249">
        <v>120</v>
      </c>
      <c r="F68" s="115">
        <v>0.9</v>
      </c>
      <c r="G68" s="439">
        <v>7</v>
      </c>
      <c r="H68" s="249">
        <v>39</v>
      </c>
      <c r="I68" s="136">
        <f>'Конвертация цен'!H348</f>
        <v>84720</v>
      </c>
      <c r="J68" s="450">
        <f>I68-I68*Оглавление!$K$20</f>
        <v>84720</v>
      </c>
      <c r="K68" s="446"/>
      <c r="L68" s="450">
        <f>K68*J68</f>
        <v>0</v>
      </c>
    </row>
    <row r="69" spans="1:12" ht="70.5" customHeight="1" x14ac:dyDescent="0.25">
      <c r="A69" s="678"/>
      <c r="B69" s="413" t="s">
        <v>1471</v>
      </c>
      <c r="C69" s="662" t="s">
        <v>1473</v>
      </c>
      <c r="D69" s="662" t="s">
        <v>1473</v>
      </c>
      <c r="E69" s="249">
        <v>100</v>
      </c>
      <c r="F69" s="115">
        <v>0.5</v>
      </c>
      <c r="G69" s="439">
        <v>4</v>
      </c>
      <c r="H69" s="249">
        <v>26</v>
      </c>
      <c r="I69" s="136">
        <f>'Конвертация цен'!H367</f>
        <v>60080</v>
      </c>
      <c r="J69" s="450">
        <f>I69-I69*Оглавление!$K$20</f>
        <v>60080</v>
      </c>
      <c r="K69" s="446"/>
      <c r="L69" s="450">
        <f t="shared" ref="L69:L70" si="2">K69*J69</f>
        <v>0</v>
      </c>
    </row>
    <row r="70" spans="1:12" ht="70.5" customHeight="1" x14ac:dyDescent="0.25">
      <c r="A70" s="678"/>
      <c r="B70" s="413" t="s">
        <v>1472</v>
      </c>
      <c r="C70" s="662" t="s">
        <v>1474</v>
      </c>
      <c r="D70" s="662" t="s">
        <v>1474</v>
      </c>
      <c r="E70" s="249">
        <v>150</v>
      </c>
      <c r="F70" s="115">
        <v>1</v>
      </c>
      <c r="G70" s="439">
        <v>8</v>
      </c>
      <c r="H70" s="249">
        <v>42</v>
      </c>
      <c r="I70" s="136">
        <f>'Конвертация цен'!H368</f>
        <v>78480</v>
      </c>
      <c r="J70" s="450">
        <f>I70-I70*Оглавление!$K$20</f>
        <v>78480</v>
      </c>
      <c r="K70" s="446"/>
      <c r="L70" s="450">
        <f t="shared" si="2"/>
        <v>0</v>
      </c>
    </row>
    <row r="71" spans="1:12" s="18" customFormat="1" ht="12" customHeight="1" x14ac:dyDescent="0.2">
      <c r="A71" s="426"/>
      <c r="B71" s="417"/>
      <c r="C71" s="418"/>
      <c r="D71" s="419"/>
      <c r="E71" s="419"/>
      <c r="F71" s="419"/>
      <c r="G71" s="420"/>
      <c r="H71" s="419"/>
      <c r="I71" s="436"/>
      <c r="J71" s="419"/>
      <c r="K71" s="419"/>
      <c r="L71" s="419"/>
    </row>
    <row r="72" spans="1:12" s="18" customFormat="1" ht="12" customHeight="1" x14ac:dyDescent="0.2">
      <c r="A72" s="428" t="s">
        <v>742</v>
      </c>
      <c r="B72" s="417"/>
      <c r="C72" s="428"/>
      <c r="D72" s="419"/>
      <c r="E72" s="419"/>
      <c r="F72" s="419"/>
      <c r="G72" s="420"/>
      <c r="H72" s="419"/>
      <c r="I72" s="436"/>
      <c r="J72" s="419"/>
      <c r="K72" s="419"/>
      <c r="L72" s="419"/>
    </row>
    <row r="73" spans="1:12" s="18" customFormat="1" ht="12" customHeight="1" x14ac:dyDescent="0.2">
      <c r="A73" s="419" t="s">
        <v>745</v>
      </c>
      <c r="B73" s="426"/>
      <c r="C73" s="428"/>
      <c r="D73" s="419"/>
      <c r="E73" s="419"/>
      <c r="F73" s="419"/>
      <c r="G73" s="420"/>
      <c r="H73" s="419"/>
      <c r="I73" s="436"/>
      <c r="J73" s="419"/>
      <c r="K73" s="419"/>
      <c r="L73" s="419"/>
    </row>
    <row r="74" spans="1:12" s="18" customFormat="1" ht="12" customHeight="1" x14ac:dyDescent="0.2">
      <c r="A74" s="419" t="s">
        <v>744</v>
      </c>
      <c r="B74" s="426"/>
      <c r="C74" s="428"/>
      <c r="D74" s="419"/>
      <c r="E74" s="419"/>
      <c r="F74" s="419"/>
      <c r="G74" s="420"/>
      <c r="H74" s="419"/>
      <c r="I74" s="436"/>
      <c r="J74" s="419"/>
      <c r="K74" s="419"/>
      <c r="L74" s="419"/>
    </row>
    <row r="75" spans="1:12" s="18" customFormat="1" ht="12" customHeight="1" x14ac:dyDescent="0.2">
      <c r="A75" s="419" t="s">
        <v>743</v>
      </c>
      <c r="B75" s="426"/>
      <c r="C75" s="428"/>
      <c r="D75" s="419"/>
      <c r="E75" s="419"/>
      <c r="F75" s="419"/>
      <c r="G75" s="420"/>
      <c r="H75" s="419"/>
      <c r="I75" s="436"/>
      <c r="J75" s="419"/>
      <c r="K75" s="419"/>
      <c r="L75" s="419"/>
    </row>
    <row r="76" spans="1:12" s="18" customFormat="1" ht="12" customHeight="1" x14ac:dyDescent="0.2">
      <c r="A76" s="419" t="s">
        <v>737</v>
      </c>
      <c r="B76" s="426"/>
      <c r="C76" s="443"/>
      <c r="D76" s="419"/>
      <c r="E76" s="419"/>
      <c r="F76" s="419"/>
      <c r="G76" s="420"/>
      <c r="H76" s="419"/>
      <c r="I76" s="436"/>
      <c r="J76" s="419"/>
      <c r="K76" s="419"/>
      <c r="L76" s="419"/>
    </row>
    <row r="77" spans="1:12" s="18" customFormat="1" ht="12" customHeight="1" x14ac:dyDescent="0.2">
      <c r="A77" s="419" t="s">
        <v>720</v>
      </c>
      <c r="B77" s="426"/>
      <c r="C77" s="443"/>
      <c r="D77" s="419"/>
      <c r="E77" s="419"/>
      <c r="F77" s="419"/>
      <c r="G77" s="420"/>
      <c r="H77" s="419"/>
      <c r="I77" s="436"/>
      <c r="J77" s="419"/>
      <c r="K77" s="419"/>
      <c r="L77" s="419"/>
    </row>
    <row r="78" spans="1:12" s="18" customFormat="1" ht="12" customHeight="1" x14ac:dyDescent="0.2">
      <c r="A78" s="419" t="s">
        <v>746</v>
      </c>
      <c r="B78" s="426"/>
      <c r="C78" s="443"/>
      <c r="D78" s="419"/>
      <c r="E78" s="419"/>
      <c r="F78" s="419"/>
      <c r="G78" s="420"/>
      <c r="H78" s="419"/>
      <c r="I78" s="436"/>
      <c r="J78" s="419"/>
      <c r="K78" s="419"/>
      <c r="L78" s="419"/>
    </row>
    <row r="79" spans="1:12" s="18" customFormat="1" ht="12" customHeight="1" x14ac:dyDescent="0.2">
      <c r="A79" s="421" t="s">
        <v>684</v>
      </c>
      <c r="B79" s="426"/>
      <c r="C79" s="428"/>
      <c r="D79" s="419"/>
      <c r="E79" s="419"/>
      <c r="F79" s="419"/>
      <c r="G79" s="420"/>
      <c r="H79" s="419"/>
      <c r="I79" s="436"/>
      <c r="J79" s="419"/>
      <c r="K79" s="419"/>
      <c r="L79" s="419"/>
    </row>
    <row r="80" spans="1:12" s="18" customFormat="1" ht="12" customHeight="1" x14ac:dyDescent="0.2">
      <c r="A80" s="419" t="s">
        <v>683</v>
      </c>
      <c r="B80" s="426"/>
      <c r="C80" s="428"/>
      <c r="D80" s="419"/>
      <c r="E80" s="419"/>
      <c r="F80" s="419"/>
      <c r="G80" s="420"/>
      <c r="H80" s="419"/>
      <c r="I80" s="436"/>
      <c r="J80" s="419"/>
      <c r="K80" s="419"/>
      <c r="L80" s="419"/>
    </row>
    <row r="81" spans="1:12" s="18" customFormat="1" ht="12" customHeight="1" x14ac:dyDescent="0.2">
      <c r="A81" s="419"/>
      <c r="B81" s="426"/>
      <c r="C81" s="428"/>
      <c r="D81" s="419"/>
      <c r="E81" s="419"/>
      <c r="F81" s="419"/>
      <c r="G81" s="420"/>
      <c r="H81" s="419"/>
      <c r="I81" s="436"/>
      <c r="J81" s="419"/>
      <c r="K81" s="419"/>
      <c r="L81" s="419"/>
    </row>
    <row r="82" spans="1:12" s="18" customFormat="1" ht="39.75" customHeight="1" x14ac:dyDescent="0.2">
      <c r="A82" s="660" t="s">
        <v>5</v>
      </c>
      <c r="B82" s="660" t="s">
        <v>6</v>
      </c>
      <c r="C82" s="660" t="s">
        <v>7</v>
      </c>
      <c r="D82" s="660"/>
      <c r="E82" s="105" t="s">
        <v>751</v>
      </c>
      <c r="F82" s="680" t="s">
        <v>765</v>
      </c>
      <c r="G82" s="680"/>
      <c r="H82" s="448" t="s">
        <v>690</v>
      </c>
      <c r="I82" s="83" t="s">
        <v>12</v>
      </c>
      <c r="J82" s="661" t="s">
        <v>281</v>
      </c>
      <c r="K82" s="661" t="s">
        <v>13</v>
      </c>
      <c r="L82" s="661" t="s">
        <v>282</v>
      </c>
    </row>
    <row r="83" spans="1:12" s="18" customFormat="1" ht="12" customHeight="1" x14ac:dyDescent="0.2">
      <c r="A83" s="660"/>
      <c r="B83" s="660"/>
      <c r="C83" s="660"/>
      <c r="D83" s="660"/>
      <c r="E83" s="414" t="s">
        <v>659</v>
      </c>
      <c r="F83" s="680" t="s">
        <v>752</v>
      </c>
      <c r="G83" s="680"/>
      <c r="H83" s="448" t="s">
        <v>691</v>
      </c>
      <c r="I83" s="83" t="s">
        <v>280</v>
      </c>
      <c r="J83" s="661"/>
      <c r="K83" s="661"/>
      <c r="L83" s="661"/>
    </row>
    <row r="84" spans="1:12" s="18" customFormat="1" ht="24.95" customHeight="1" x14ac:dyDescent="0.2">
      <c r="A84" s="678"/>
      <c r="B84" s="115" t="s">
        <v>1394</v>
      </c>
      <c r="C84" s="662" t="s">
        <v>1401</v>
      </c>
      <c r="D84" s="662"/>
      <c r="E84" s="249">
        <v>150</v>
      </c>
      <c r="F84" s="679" t="s">
        <v>753</v>
      </c>
      <c r="G84" s="666"/>
      <c r="H84" s="249">
        <v>31</v>
      </c>
      <c r="I84" s="136">
        <f>'Конвертация цен'!H349</f>
        <v>60020</v>
      </c>
      <c r="J84" s="450">
        <f>I84-I84*Оглавление!$K$20</f>
        <v>60020</v>
      </c>
      <c r="K84" s="446"/>
      <c r="L84" s="450">
        <f>K84*J84</f>
        <v>0</v>
      </c>
    </row>
    <row r="85" spans="1:12" s="18" customFormat="1" ht="24.95" customHeight="1" x14ac:dyDescent="0.2">
      <c r="A85" s="678"/>
      <c r="B85" s="115" t="s">
        <v>1395</v>
      </c>
      <c r="C85" s="662" t="s">
        <v>1402</v>
      </c>
      <c r="D85" s="662"/>
      <c r="E85" s="249">
        <v>200</v>
      </c>
      <c r="F85" s="679" t="s">
        <v>754</v>
      </c>
      <c r="G85" s="666"/>
      <c r="H85" s="249">
        <v>39</v>
      </c>
      <c r="I85" s="136">
        <f>'Конвертация цен'!H350</f>
        <v>68720</v>
      </c>
      <c r="J85" s="450">
        <f>I85-I85*Оглавление!$K$20</f>
        <v>68720</v>
      </c>
      <c r="K85" s="446"/>
      <c r="L85" s="450">
        <f t="shared" ref="L85:L90" si="3">K85*J85</f>
        <v>0</v>
      </c>
    </row>
    <row r="86" spans="1:12" s="18" customFormat="1" ht="24.95" customHeight="1" x14ac:dyDescent="0.2">
      <c r="A86" s="678"/>
      <c r="B86" s="115" t="s">
        <v>1396</v>
      </c>
      <c r="C86" s="662" t="s">
        <v>1403</v>
      </c>
      <c r="D86" s="662"/>
      <c r="E86" s="249">
        <v>300</v>
      </c>
      <c r="F86" s="679" t="s">
        <v>755</v>
      </c>
      <c r="G86" s="666"/>
      <c r="H86" s="249">
        <v>52</v>
      </c>
      <c r="I86" s="136">
        <f>'Конвертация цен'!H351</f>
        <v>95700</v>
      </c>
      <c r="J86" s="450">
        <f>I86-I86*Оглавление!$K$20</f>
        <v>95700</v>
      </c>
      <c r="K86" s="446"/>
      <c r="L86" s="450">
        <f t="shared" si="3"/>
        <v>0</v>
      </c>
    </row>
    <row r="87" spans="1:12" s="18" customFormat="1" ht="24.95" customHeight="1" x14ac:dyDescent="0.2">
      <c r="A87" s="678"/>
      <c r="B87" s="115" t="s">
        <v>1397</v>
      </c>
      <c r="C87" s="662" t="s">
        <v>1404</v>
      </c>
      <c r="D87" s="662"/>
      <c r="E87" s="249">
        <v>400</v>
      </c>
      <c r="F87" s="679" t="s">
        <v>756</v>
      </c>
      <c r="G87" s="666"/>
      <c r="H87" s="249">
        <v>52</v>
      </c>
      <c r="I87" s="136">
        <f>'Конвертация цен'!H352</f>
        <v>110010</v>
      </c>
      <c r="J87" s="450">
        <f>I87-I87*Оглавление!$K$20</f>
        <v>110010</v>
      </c>
      <c r="K87" s="446"/>
      <c r="L87" s="450">
        <f t="shared" si="3"/>
        <v>0</v>
      </c>
    </row>
    <row r="88" spans="1:12" s="18" customFormat="1" ht="24.95" customHeight="1" x14ac:dyDescent="0.2">
      <c r="A88" s="678"/>
      <c r="B88" s="115" t="s">
        <v>1398</v>
      </c>
      <c r="C88" s="662" t="s">
        <v>1405</v>
      </c>
      <c r="D88" s="662"/>
      <c r="E88" s="249">
        <v>500</v>
      </c>
      <c r="F88" s="679" t="s">
        <v>757</v>
      </c>
      <c r="G88" s="666"/>
      <c r="H88" s="249">
        <v>78</v>
      </c>
      <c r="I88" s="136">
        <f>'Конвертация цен'!H353</f>
        <v>152360</v>
      </c>
      <c r="J88" s="450">
        <f>I88-I88*Оглавление!$K$20</f>
        <v>152360</v>
      </c>
      <c r="K88" s="446"/>
      <c r="L88" s="450">
        <f t="shared" si="3"/>
        <v>0</v>
      </c>
    </row>
    <row r="89" spans="1:12" s="18" customFormat="1" ht="24.95" customHeight="1" x14ac:dyDescent="0.2">
      <c r="A89" s="678"/>
      <c r="B89" s="115" t="s">
        <v>1399</v>
      </c>
      <c r="C89" s="662" t="s">
        <v>1406</v>
      </c>
      <c r="D89" s="662"/>
      <c r="E89" s="249">
        <v>800</v>
      </c>
      <c r="F89" s="679" t="s">
        <v>758</v>
      </c>
      <c r="G89" s="666"/>
      <c r="H89" s="249">
        <v>130</v>
      </c>
      <c r="I89" s="136">
        <f>'Конвертация цен'!H354</f>
        <v>247290</v>
      </c>
      <c r="J89" s="450">
        <f>I89-I89*Оглавление!$K$20</f>
        <v>247290</v>
      </c>
      <c r="K89" s="446"/>
      <c r="L89" s="450">
        <f t="shared" si="3"/>
        <v>0</v>
      </c>
    </row>
    <row r="90" spans="1:12" ht="24.95" customHeight="1" x14ac:dyDescent="0.25">
      <c r="A90" s="678"/>
      <c r="B90" s="115" t="s">
        <v>1400</v>
      </c>
      <c r="C90" s="662" t="s">
        <v>1407</v>
      </c>
      <c r="D90" s="662"/>
      <c r="E90" s="249">
        <v>1000</v>
      </c>
      <c r="F90" s="679" t="s">
        <v>759</v>
      </c>
      <c r="G90" s="666"/>
      <c r="H90" s="249">
        <v>143</v>
      </c>
      <c r="I90" s="136">
        <f>'Конвертация цен'!H355</f>
        <v>284680</v>
      </c>
      <c r="J90" s="450">
        <f>I90-I90*Оглавление!$K$20</f>
        <v>284680</v>
      </c>
      <c r="K90" s="446"/>
      <c r="L90" s="450">
        <f t="shared" si="3"/>
        <v>0</v>
      </c>
    </row>
    <row r="91" spans="1:12" ht="12" customHeight="1" x14ac:dyDescent="0.25">
      <c r="A91" s="426"/>
      <c r="B91" s="417"/>
      <c r="C91" s="418"/>
      <c r="D91" s="419"/>
      <c r="E91" s="419"/>
      <c r="F91" s="419"/>
      <c r="G91" s="420"/>
      <c r="H91" s="419"/>
      <c r="I91" s="436"/>
      <c r="J91" s="419"/>
      <c r="K91" s="419"/>
      <c r="L91" s="419"/>
    </row>
    <row r="92" spans="1:12" ht="12" customHeight="1" x14ac:dyDescent="0.25">
      <c r="A92" s="428" t="s">
        <v>742</v>
      </c>
      <c r="B92" s="417"/>
      <c r="C92" s="428"/>
      <c r="D92" s="419"/>
      <c r="E92" s="419"/>
      <c r="F92" s="419"/>
      <c r="G92" s="420"/>
      <c r="H92" s="419"/>
      <c r="I92" s="436"/>
      <c r="J92" s="419"/>
      <c r="K92" s="419"/>
      <c r="L92" s="419"/>
    </row>
    <row r="93" spans="1:12" ht="12" customHeight="1" x14ac:dyDescent="0.25">
      <c r="A93" s="419" t="s">
        <v>745</v>
      </c>
      <c r="B93" s="426"/>
      <c r="C93" s="428"/>
      <c r="D93" s="419"/>
      <c r="E93" s="419"/>
      <c r="F93" s="419"/>
      <c r="G93" s="420"/>
      <c r="H93" s="419"/>
      <c r="I93" s="436"/>
      <c r="J93" s="419"/>
      <c r="K93" s="419"/>
      <c r="L93" s="419"/>
    </row>
    <row r="94" spans="1:12" ht="12" customHeight="1" x14ac:dyDescent="0.25">
      <c r="A94" s="419" t="s">
        <v>744</v>
      </c>
      <c r="B94" s="426"/>
      <c r="C94" s="428"/>
      <c r="D94" s="419"/>
      <c r="E94" s="419"/>
      <c r="F94" s="419"/>
      <c r="G94" s="420"/>
      <c r="H94" s="419"/>
      <c r="I94" s="436"/>
      <c r="J94" s="419"/>
      <c r="K94" s="419"/>
      <c r="L94" s="419"/>
    </row>
    <row r="95" spans="1:12" ht="12" customHeight="1" x14ac:dyDescent="0.25">
      <c r="A95" s="419" t="s">
        <v>743</v>
      </c>
      <c r="B95" s="426"/>
      <c r="C95" s="428"/>
      <c r="D95" s="419"/>
      <c r="E95" s="419"/>
      <c r="F95" s="419"/>
      <c r="G95" s="420"/>
      <c r="H95" s="419"/>
      <c r="I95" s="436"/>
      <c r="J95" s="419"/>
      <c r="K95" s="419"/>
      <c r="L95" s="419"/>
    </row>
    <row r="96" spans="1:12" ht="12" customHeight="1" x14ac:dyDescent="0.25">
      <c r="A96" s="419" t="s">
        <v>766</v>
      </c>
      <c r="B96" s="426"/>
      <c r="C96" s="443"/>
      <c r="D96" s="419"/>
      <c r="E96" s="419"/>
      <c r="F96" s="419"/>
      <c r="G96" s="420"/>
      <c r="H96" s="419"/>
      <c r="I96" s="436"/>
      <c r="J96" s="419"/>
      <c r="K96" s="419"/>
      <c r="L96" s="419"/>
    </row>
    <row r="97" spans="1:12" ht="12" customHeight="1" x14ac:dyDescent="0.25">
      <c r="A97" s="419" t="s">
        <v>720</v>
      </c>
      <c r="B97" s="426"/>
      <c r="C97" s="443"/>
      <c r="D97" s="419"/>
      <c r="E97" s="419"/>
      <c r="F97" s="419"/>
      <c r="G97" s="420"/>
      <c r="H97" s="419"/>
      <c r="I97" s="436"/>
      <c r="J97" s="419"/>
      <c r="K97" s="419"/>
      <c r="L97" s="419"/>
    </row>
    <row r="98" spans="1:12" ht="12" customHeight="1" x14ac:dyDescent="0.25">
      <c r="A98" s="419" t="s">
        <v>767</v>
      </c>
      <c r="B98" s="426"/>
      <c r="C98" s="443"/>
      <c r="D98" s="419"/>
      <c r="E98" s="419"/>
      <c r="F98" s="419"/>
      <c r="G98" s="420"/>
      <c r="H98" s="419"/>
      <c r="I98" s="436"/>
      <c r="J98" s="419"/>
      <c r="K98" s="419"/>
      <c r="L98" s="419"/>
    </row>
    <row r="99" spans="1:12" ht="12" customHeight="1" x14ac:dyDescent="0.25">
      <c r="A99" s="421" t="s">
        <v>768</v>
      </c>
      <c r="B99" s="426"/>
      <c r="C99" s="428"/>
      <c r="D99" s="419"/>
      <c r="E99" s="419"/>
      <c r="F99" s="419"/>
      <c r="G99" s="420"/>
      <c r="H99" s="419"/>
      <c r="I99" s="436"/>
      <c r="J99" s="419"/>
      <c r="K99" s="419"/>
      <c r="L99" s="419"/>
    </row>
    <row r="100" spans="1:12" ht="12" customHeight="1" x14ac:dyDescent="0.25">
      <c r="A100" s="419"/>
      <c r="B100" s="426"/>
      <c r="C100" s="428"/>
      <c r="D100" s="419"/>
      <c r="E100" s="419"/>
      <c r="F100" s="419"/>
      <c r="G100" s="420"/>
      <c r="H100" s="419"/>
      <c r="I100" s="436"/>
      <c r="J100" s="419"/>
      <c r="K100" s="419"/>
      <c r="L100" s="419"/>
    </row>
    <row r="101" spans="1:12" ht="25.5" x14ac:dyDescent="0.25">
      <c r="A101" s="660" t="s">
        <v>5</v>
      </c>
      <c r="B101" s="660" t="s">
        <v>6</v>
      </c>
      <c r="C101" s="660" t="s">
        <v>7</v>
      </c>
      <c r="D101" s="660"/>
      <c r="E101" s="105" t="s">
        <v>751</v>
      </c>
      <c r="F101" s="680" t="s">
        <v>783</v>
      </c>
      <c r="G101" s="680"/>
      <c r="H101" s="448" t="s">
        <v>690</v>
      </c>
      <c r="I101" s="83" t="s">
        <v>12</v>
      </c>
      <c r="J101" s="661" t="s">
        <v>281</v>
      </c>
      <c r="K101" s="661" t="s">
        <v>13</v>
      </c>
      <c r="L101" s="661" t="s">
        <v>282</v>
      </c>
    </row>
    <row r="102" spans="1:12" ht="12" customHeight="1" x14ac:dyDescent="0.25">
      <c r="A102" s="660"/>
      <c r="B102" s="660"/>
      <c r="C102" s="660"/>
      <c r="D102" s="660"/>
      <c r="E102" s="414" t="s">
        <v>659</v>
      </c>
      <c r="F102" s="680" t="s">
        <v>752</v>
      </c>
      <c r="G102" s="680"/>
      <c r="H102" s="448" t="s">
        <v>691</v>
      </c>
      <c r="I102" s="83" t="s">
        <v>280</v>
      </c>
      <c r="J102" s="661"/>
      <c r="K102" s="661"/>
      <c r="L102" s="661"/>
    </row>
    <row r="103" spans="1:12" ht="70.5" customHeight="1" x14ac:dyDescent="0.25">
      <c r="A103" s="454"/>
      <c r="B103" s="115" t="s">
        <v>1408</v>
      </c>
      <c r="C103" s="662" t="s">
        <v>1409</v>
      </c>
      <c r="D103" s="662"/>
      <c r="E103" s="249">
        <v>100</v>
      </c>
      <c r="F103" s="679" t="s">
        <v>769</v>
      </c>
      <c r="G103" s="666"/>
      <c r="H103" s="439">
        <v>36.5</v>
      </c>
      <c r="I103" s="136">
        <f>'Конвертация цен'!H356</f>
        <v>62780</v>
      </c>
      <c r="J103" s="450">
        <f>I103-I103*Оглавление!$K$20</f>
        <v>62780</v>
      </c>
      <c r="K103" s="446"/>
      <c r="L103" s="450">
        <f>K103*J103</f>
        <v>0</v>
      </c>
    </row>
    <row r="104" spans="1:12" ht="12" customHeight="1" x14ac:dyDescent="0.25">
      <c r="A104" s="426"/>
      <c r="B104" s="417"/>
      <c r="C104" s="418"/>
      <c r="D104" s="419"/>
      <c r="E104" s="419"/>
      <c r="F104" s="419"/>
      <c r="G104" s="420"/>
      <c r="H104" s="419"/>
      <c r="I104" s="436"/>
      <c r="J104" s="419"/>
      <c r="K104" s="419"/>
      <c r="L104" s="419"/>
    </row>
    <row r="105" spans="1:12" ht="12" customHeight="1" x14ac:dyDescent="0.25">
      <c r="A105" s="428" t="s">
        <v>770</v>
      </c>
      <c r="B105" s="417"/>
      <c r="C105" s="419"/>
      <c r="D105" s="419"/>
      <c r="E105" s="419"/>
      <c r="F105" s="419"/>
      <c r="G105" s="420"/>
      <c r="H105" s="419"/>
      <c r="I105" s="436"/>
      <c r="J105" s="419"/>
      <c r="K105" s="419"/>
      <c r="L105" s="419"/>
    </row>
    <row r="106" spans="1:12" ht="12" customHeight="1" x14ac:dyDescent="0.25">
      <c r="A106" s="419" t="s">
        <v>771</v>
      </c>
      <c r="B106" s="426"/>
      <c r="C106" s="419"/>
      <c r="D106" s="419"/>
      <c r="E106" s="419"/>
      <c r="F106" s="419"/>
      <c r="G106" s="420"/>
      <c r="H106" s="419"/>
      <c r="I106" s="436"/>
      <c r="J106" s="419"/>
      <c r="K106" s="419"/>
      <c r="L106" s="419"/>
    </row>
    <row r="107" spans="1:12" ht="12" customHeight="1" x14ac:dyDescent="0.25">
      <c r="A107" s="419" t="s">
        <v>772</v>
      </c>
      <c r="B107" s="426"/>
      <c r="C107" s="419"/>
      <c r="D107" s="419"/>
      <c r="E107" s="419"/>
      <c r="F107" s="419"/>
      <c r="G107" s="420"/>
      <c r="H107" s="419"/>
      <c r="I107" s="436"/>
      <c r="J107" s="419"/>
      <c r="K107" s="419"/>
      <c r="L107" s="419"/>
    </row>
    <row r="108" spans="1:12" ht="12" customHeight="1" x14ac:dyDescent="0.25">
      <c r="A108" s="419" t="s">
        <v>773</v>
      </c>
      <c r="B108" s="426"/>
      <c r="C108" s="419"/>
      <c r="D108" s="419"/>
      <c r="E108" s="419"/>
      <c r="F108" s="419"/>
      <c r="G108" s="420"/>
      <c r="H108" s="419"/>
      <c r="I108" s="436"/>
      <c r="J108" s="419"/>
      <c r="K108" s="419"/>
      <c r="L108" s="419"/>
    </row>
    <row r="109" spans="1:12" ht="12" customHeight="1" x14ac:dyDescent="0.25">
      <c r="A109" s="419" t="s">
        <v>774</v>
      </c>
      <c r="B109" s="426"/>
      <c r="C109" s="419"/>
      <c r="D109" s="419"/>
      <c r="E109" s="419"/>
      <c r="F109" s="419"/>
      <c r="G109" s="420"/>
      <c r="H109" s="419"/>
      <c r="I109" s="436"/>
      <c r="J109" s="419"/>
      <c r="K109" s="419"/>
      <c r="L109" s="419"/>
    </row>
    <row r="110" spans="1:12" ht="12" customHeight="1" x14ac:dyDescent="0.25">
      <c r="A110" s="419" t="s">
        <v>775</v>
      </c>
      <c r="B110" s="426"/>
      <c r="C110" s="419"/>
      <c r="D110" s="419"/>
      <c r="E110" s="419"/>
      <c r="F110" s="419"/>
      <c r="G110" s="420"/>
      <c r="H110" s="419"/>
      <c r="I110" s="436"/>
      <c r="J110" s="419"/>
      <c r="K110" s="419"/>
      <c r="L110" s="419"/>
    </row>
    <row r="111" spans="1:12" ht="12" customHeight="1" x14ac:dyDescent="0.25">
      <c r="A111" s="421" t="s">
        <v>776</v>
      </c>
      <c r="B111" s="426"/>
      <c r="C111" s="419"/>
      <c r="D111" s="419"/>
      <c r="E111" s="419"/>
      <c r="F111" s="419"/>
      <c r="G111" s="420"/>
      <c r="H111" s="419"/>
      <c r="I111" s="436"/>
      <c r="J111" s="419"/>
      <c r="K111" s="419"/>
      <c r="L111" s="419"/>
    </row>
    <row r="112" spans="1:12" ht="12" customHeight="1" x14ac:dyDescent="0.25">
      <c r="A112" s="419"/>
      <c r="B112" s="426"/>
      <c r="C112" s="428"/>
      <c r="D112" s="419"/>
      <c r="E112" s="419"/>
      <c r="F112" s="419"/>
      <c r="G112" s="420"/>
      <c r="H112" s="419"/>
      <c r="I112" s="436"/>
      <c r="J112" s="419"/>
      <c r="K112" s="419"/>
      <c r="L112" s="419"/>
    </row>
    <row r="113" spans="1:12" ht="39.75" customHeight="1" x14ac:dyDescent="0.25">
      <c r="A113" s="660" t="s">
        <v>5</v>
      </c>
      <c r="B113" s="660" t="s">
        <v>6</v>
      </c>
      <c r="C113" s="660" t="s">
        <v>7</v>
      </c>
      <c r="D113" s="660"/>
      <c r="E113" s="105" t="s">
        <v>751</v>
      </c>
      <c r="F113" s="680" t="s">
        <v>765</v>
      </c>
      <c r="G113" s="680"/>
      <c r="H113" s="448" t="s">
        <v>690</v>
      </c>
      <c r="I113" s="83" t="s">
        <v>12</v>
      </c>
      <c r="J113" s="661" t="s">
        <v>281</v>
      </c>
      <c r="K113" s="661" t="s">
        <v>13</v>
      </c>
      <c r="L113" s="661" t="s">
        <v>282</v>
      </c>
    </row>
    <row r="114" spans="1:12" ht="12" customHeight="1" x14ac:dyDescent="0.25">
      <c r="A114" s="660"/>
      <c r="B114" s="660"/>
      <c r="C114" s="660"/>
      <c r="D114" s="660"/>
      <c r="E114" s="414" t="s">
        <v>659</v>
      </c>
      <c r="F114" s="680" t="s">
        <v>752</v>
      </c>
      <c r="G114" s="680"/>
      <c r="H114" s="448" t="s">
        <v>691</v>
      </c>
      <c r="I114" s="83" t="s">
        <v>280</v>
      </c>
      <c r="J114" s="661"/>
      <c r="K114" s="661"/>
      <c r="L114" s="661"/>
    </row>
    <row r="115" spans="1:12" ht="30" customHeight="1" x14ac:dyDescent="0.25">
      <c r="A115" s="678"/>
      <c r="B115" s="115" t="s">
        <v>1410</v>
      </c>
      <c r="C115" s="662" t="s">
        <v>1416</v>
      </c>
      <c r="D115" s="662"/>
      <c r="E115" s="249">
        <v>500</v>
      </c>
      <c r="F115" s="679" t="s">
        <v>757</v>
      </c>
      <c r="G115" s="666"/>
      <c r="H115" s="249">
        <v>102</v>
      </c>
      <c r="I115" s="136">
        <f>'Конвертация цен'!H357</f>
        <v>69290</v>
      </c>
      <c r="J115" s="450">
        <f>I115-I115*Оглавление!$K$20</f>
        <v>69290</v>
      </c>
      <c r="K115" s="446"/>
      <c r="L115" s="450">
        <f>K115*J115</f>
        <v>0</v>
      </c>
    </row>
    <row r="116" spans="1:12" ht="30" customHeight="1" x14ac:dyDescent="0.25">
      <c r="A116" s="678"/>
      <c r="B116" s="115" t="s">
        <v>1411</v>
      </c>
      <c r="C116" s="662" t="s">
        <v>1417</v>
      </c>
      <c r="D116" s="662"/>
      <c r="E116" s="249">
        <v>800</v>
      </c>
      <c r="F116" s="679" t="s">
        <v>758</v>
      </c>
      <c r="G116" s="666"/>
      <c r="H116" s="249">
        <v>173</v>
      </c>
      <c r="I116" s="136">
        <f>'Конвертация цен'!H358</f>
        <v>89130</v>
      </c>
      <c r="J116" s="450">
        <f>I116-I116*Оглавление!$K$20</f>
        <v>89130</v>
      </c>
      <c r="K116" s="446"/>
      <c r="L116" s="450">
        <f t="shared" ref="L116:L120" si="4">K116*J116</f>
        <v>0</v>
      </c>
    </row>
    <row r="117" spans="1:12" ht="30" customHeight="1" x14ac:dyDescent="0.25">
      <c r="A117" s="678"/>
      <c r="B117" s="115" t="s">
        <v>1412</v>
      </c>
      <c r="C117" s="662" t="s">
        <v>1418</v>
      </c>
      <c r="D117" s="662"/>
      <c r="E117" s="249">
        <v>1000</v>
      </c>
      <c r="F117" s="679" t="s">
        <v>759</v>
      </c>
      <c r="G117" s="666"/>
      <c r="H117" s="249">
        <v>200</v>
      </c>
      <c r="I117" s="136">
        <f>'Конвертация цен'!H359</f>
        <v>101050</v>
      </c>
      <c r="J117" s="450">
        <f>I117-I117*Оглавление!$K$20</f>
        <v>101050</v>
      </c>
      <c r="K117" s="446"/>
      <c r="L117" s="450">
        <f t="shared" si="4"/>
        <v>0</v>
      </c>
    </row>
    <row r="118" spans="1:12" ht="30" customHeight="1" x14ac:dyDescent="0.25">
      <c r="A118" s="678"/>
      <c r="B118" s="115" t="s">
        <v>1413</v>
      </c>
      <c r="C118" s="662" t="s">
        <v>1419</v>
      </c>
      <c r="D118" s="662"/>
      <c r="E118" s="249">
        <v>500</v>
      </c>
      <c r="F118" s="679" t="s">
        <v>757</v>
      </c>
      <c r="G118" s="666"/>
      <c r="H118" s="249">
        <v>102</v>
      </c>
      <c r="I118" s="136">
        <f>'Конвертация цен'!H360</f>
        <v>70660</v>
      </c>
      <c r="J118" s="450">
        <f>I118-I118*Оглавление!$K$20</f>
        <v>70660</v>
      </c>
      <c r="K118" s="446"/>
      <c r="L118" s="450">
        <f t="shared" si="4"/>
        <v>0</v>
      </c>
    </row>
    <row r="119" spans="1:12" ht="30" customHeight="1" x14ac:dyDescent="0.25">
      <c r="A119" s="678"/>
      <c r="B119" s="115" t="s">
        <v>1414</v>
      </c>
      <c r="C119" s="662" t="s">
        <v>1420</v>
      </c>
      <c r="D119" s="662"/>
      <c r="E119" s="249">
        <v>800</v>
      </c>
      <c r="F119" s="679" t="s">
        <v>758</v>
      </c>
      <c r="G119" s="666"/>
      <c r="H119" s="249">
        <v>173</v>
      </c>
      <c r="I119" s="136">
        <f>'Конвертация цен'!H361</f>
        <v>91210</v>
      </c>
      <c r="J119" s="450">
        <f>I119-I119*Оглавление!$K$20</f>
        <v>91210</v>
      </c>
      <c r="K119" s="446"/>
      <c r="L119" s="450">
        <f t="shared" si="4"/>
        <v>0</v>
      </c>
    </row>
    <row r="120" spans="1:12" ht="30" customHeight="1" x14ac:dyDescent="0.25">
      <c r="A120" s="678"/>
      <c r="B120" s="115" t="s">
        <v>1415</v>
      </c>
      <c r="C120" s="662" t="s">
        <v>1421</v>
      </c>
      <c r="D120" s="662"/>
      <c r="E120" s="249">
        <v>1000</v>
      </c>
      <c r="F120" s="679" t="s">
        <v>759</v>
      </c>
      <c r="G120" s="666"/>
      <c r="H120" s="249">
        <v>200</v>
      </c>
      <c r="I120" s="136">
        <f>'Конвертация цен'!H362</f>
        <v>103010</v>
      </c>
      <c r="J120" s="450">
        <f>I120-I120*Оглавление!$K$20</f>
        <v>103010</v>
      </c>
      <c r="K120" s="446"/>
      <c r="L120" s="450">
        <f t="shared" si="4"/>
        <v>0</v>
      </c>
    </row>
    <row r="121" spans="1:12" ht="12" customHeight="1" x14ac:dyDescent="0.25">
      <c r="A121" s="426"/>
      <c r="B121" s="417"/>
      <c r="C121" s="418"/>
      <c r="D121" s="419"/>
      <c r="E121" s="419"/>
      <c r="F121" s="419"/>
      <c r="G121" s="420"/>
      <c r="H121" s="419"/>
      <c r="I121" s="436"/>
      <c r="J121" s="419"/>
      <c r="K121" s="419"/>
      <c r="L121" s="419"/>
    </row>
    <row r="122" spans="1:12" ht="12" customHeight="1" x14ac:dyDescent="0.25">
      <c r="A122" s="428" t="s">
        <v>781</v>
      </c>
      <c r="B122" s="417"/>
      <c r="C122" s="419"/>
      <c r="D122" s="419"/>
      <c r="E122" s="419"/>
      <c r="F122" s="419"/>
      <c r="G122" s="420"/>
      <c r="H122" s="419"/>
      <c r="I122" s="436"/>
      <c r="J122" s="419"/>
      <c r="K122" s="419"/>
      <c r="L122" s="419"/>
    </row>
    <row r="123" spans="1:12" ht="12" customHeight="1" x14ac:dyDescent="0.25">
      <c r="A123" s="419"/>
      <c r="B123" s="426"/>
      <c r="C123" s="428"/>
      <c r="D123" s="419"/>
      <c r="E123" s="419"/>
      <c r="F123" s="419"/>
      <c r="G123" s="420"/>
      <c r="H123" s="419"/>
      <c r="I123" s="436"/>
      <c r="J123" s="419"/>
      <c r="K123" s="419"/>
      <c r="L123" s="419"/>
    </row>
    <row r="124" spans="1:12" ht="25.5" customHeight="1" x14ac:dyDescent="0.25">
      <c r="A124" s="660" t="s">
        <v>5</v>
      </c>
      <c r="B124" s="660" t="s">
        <v>6</v>
      </c>
      <c r="C124" s="660" t="s">
        <v>7</v>
      </c>
      <c r="D124" s="660"/>
      <c r="E124" s="105" t="s">
        <v>89</v>
      </c>
      <c r="F124" s="680" t="s">
        <v>777</v>
      </c>
      <c r="G124" s="105" t="s">
        <v>778</v>
      </c>
      <c r="H124" s="448" t="s">
        <v>690</v>
      </c>
      <c r="I124" s="83" t="s">
        <v>12</v>
      </c>
      <c r="J124" s="661" t="s">
        <v>281</v>
      </c>
      <c r="K124" s="661" t="s">
        <v>13</v>
      </c>
      <c r="L124" s="661" t="s">
        <v>282</v>
      </c>
    </row>
    <row r="125" spans="1:12" ht="12" customHeight="1" x14ac:dyDescent="0.25">
      <c r="A125" s="660"/>
      <c r="B125" s="660"/>
      <c r="C125" s="660"/>
      <c r="D125" s="660"/>
      <c r="E125" s="414" t="s">
        <v>95</v>
      </c>
      <c r="F125" s="680"/>
      <c r="G125" s="414" t="s">
        <v>95</v>
      </c>
      <c r="H125" s="448" t="s">
        <v>691</v>
      </c>
      <c r="I125" s="83" t="s">
        <v>280</v>
      </c>
      <c r="J125" s="661"/>
      <c r="K125" s="661"/>
      <c r="L125" s="661"/>
    </row>
    <row r="126" spans="1:12" ht="39.950000000000003" customHeight="1" x14ac:dyDescent="0.25">
      <c r="A126" s="664"/>
      <c r="B126" s="115" t="s">
        <v>1464</v>
      </c>
      <c r="C126" s="662" t="s">
        <v>1466</v>
      </c>
      <c r="D126" s="662"/>
      <c r="E126" s="451">
        <v>45</v>
      </c>
      <c r="F126" s="452" t="s">
        <v>1468</v>
      </c>
      <c r="G126" s="451">
        <v>285</v>
      </c>
      <c r="H126" s="453">
        <v>1.1000000000000001</v>
      </c>
      <c r="I126" s="136">
        <f>'Конвертация цен'!H363</f>
        <v>4290</v>
      </c>
      <c r="J126" s="450">
        <f>I126-I126*Оглавление!$K$20</f>
        <v>4290</v>
      </c>
      <c r="K126" s="446">
        <v>0</v>
      </c>
      <c r="L126" s="450">
        <f t="shared" ref="L126:L127" si="5">K126*J126</f>
        <v>0</v>
      </c>
    </row>
    <row r="127" spans="1:12" ht="39.950000000000003" customHeight="1" x14ac:dyDescent="0.25">
      <c r="A127" s="664"/>
      <c r="B127" s="115" t="s">
        <v>1465</v>
      </c>
      <c r="C127" s="662" t="s">
        <v>1467</v>
      </c>
      <c r="D127" s="662"/>
      <c r="E127" s="451">
        <v>45</v>
      </c>
      <c r="F127" s="452" t="s">
        <v>1469</v>
      </c>
      <c r="G127" s="451">
        <v>285</v>
      </c>
      <c r="H127" s="453">
        <v>1</v>
      </c>
      <c r="I127" s="136">
        <f>'Конвертация цен'!H364</f>
        <v>3780</v>
      </c>
      <c r="J127" s="450">
        <f>I127-I127*Оглавление!$K$20</f>
        <v>3780</v>
      </c>
      <c r="K127" s="446">
        <v>0</v>
      </c>
      <c r="L127" s="450">
        <f t="shared" si="5"/>
        <v>0</v>
      </c>
    </row>
    <row r="128" spans="1:12" ht="24.95" customHeight="1" x14ac:dyDescent="0.25">
      <c r="A128" s="664"/>
      <c r="B128" s="115" t="s">
        <v>1422</v>
      </c>
      <c r="C128" s="662" t="s">
        <v>1424</v>
      </c>
      <c r="D128" s="662"/>
      <c r="E128" s="451">
        <v>21</v>
      </c>
      <c r="F128" s="451" t="s">
        <v>779</v>
      </c>
      <c r="G128" s="451">
        <v>400</v>
      </c>
      <c r="H128" s="453">
        <v>0.3</v>
      </c>
      <c r="I128" s="136">
        <f>'Конвертация цен'!H365</f>
        <v>880</v>
      </c>
      <c r="J128" s="450">
        <f>I128-I128*Оглавление!$K$20</f>
        <v>880</v>
      </c>
      <c r="K128" s="446">
        <v>0</v>
      </c>
      <c r="L128" s="450">
        <f>K128*J128</f>
        <v>0</v>
      </c>
    </row>
    <row r="129" spans="1:12" ht="24.95" customHeight="1" x14ac:dyDescent="0.25">
      <c r="A129" s="664"/>
      <c r="B129" s="115" t="s">
        <v>1423</v>
      </c>
      <c r="C129" s="662" t="s">
        <v>1425</v>
      </c>
      <c r="D129" s="662"/>
      <c r="E129" s="451">
        <v>21</v>
      </c>
      <c r="F129" s="451" t="s">
        <v>780</v>
      </c>
      <c r="G129" s="451">
        <v>450</v>
      </c>
      <c r="H129" s="453">
        <v>0.34</v>
      </c>
      <c r="I129" s="136">
        <f>'Конвертация цен'!H366</f>
        <v>930</v>
      </c>
      <c r="J129" s="450">
        <f>I129-I129*Оглавление!$K$20</f>
        <v>930</v>
      </c>
      <c r="K129" s="446">
        <v>0</v>
      </c>
      <c r="L129" s="450">
        <f>K129*J129</f>
        <v>0</v>
      </c>
    </row>
  </sheetData>
  <protectedRanges>
    <protectedRange sqref="L18:L19 L58:L59 L82:L83 L101:L102 L113:L114 L124:L125" name="区域1_4_2_2_2"/>
    <protectedRange password="CE2A" sqref="L18:L19 L58:L59 L82:L83 L101:L102 L113:L114 L124:L125" name="区域1_1_5_2_2_2"/>
    <protectedRange sqref="E19 E59 E83 E102 E114 E125:E127" name="区域1_2_2_1_2"/>
    <protectedRange password="CE2A" sqref="E19 E59 E83 E102 E114 E125:E127" name="区域1_1_2_2_1_2"/>
    <protectedRange sqref="H19 H59 H83 H102 H114 H125:H127" name="区域1_3_2_1_2"/>
    <protectedRange password="CE2A" sqref="H19 H59 H83 H102 H114 H125:H127" name="区域1_1_4_2_1_2"/>
    <protectedRange sqref="I18:I19 K18:K19 I58:I59 K58:K59 I82:I83 K82:K83 I101:I102 K101:K102 I113:I114 K113:K114 I124:I125 K124:K125" name="区域1_4_2_1_1_2"/>
    <protectedRange password="CE2A" sqref="I18:I19 K18:K19 I58:I59 K58:K59 I82:I83 K82:K83 I101:I102 K101:K102 I113:I114 K113:K114 I124:I125 K124:K125" name="区域1_1_5_2_1_1_2"/>
    <protectedRange sqref="C18 B18:B19 C19:D19 C58 B58:B59 C59:D59 C82 B82:B83 C83:D83 C101 B101:B102 C102:D102 C113 B113:B114 C114:D114 C124 B124:B127 C125:D127" name="区域1_7_2_1_2"/>
    <protectedRange password="CE2A" sqref="C18 B18:B19 C19:D19 C58 B58:B59 C59:D59 C82 B82:B83 C83:D83 C101 B101:B102 C102:D102 C113 B113:B114 C114:D114 C124 B124:B127 C125:D127" name="区域1_1_6_2_1_2"/>
    <protectedRange sqref="J84:J90 J103 J115:J120 J20:J46 J60:J70" name="区域1_69_2_4"/>
    <protectedRange password="CE2A" sqref="J84:J90 J103 J115:J120 J20:J46 J60:J70" name="区域1_1_17_2_4"/>
    <protectedRange sqref="K84:L90 K103:L103 K115:L120 K20:L46 K60:L70" name="区域1_69_2_4_1"/>
    <protectedRange password="CE2A" sqref="K84:L90 K103:L103 K115:L120 K20:L46 K60:L70" name="区域1_1_17_2_4_1"/>
  </protectedRanges>
  <mergeCells count="150">
    <mergeCell ref="K18:K19"/>
    <mergeCell ref="L18:L19"/>
    <mergeCell ref="A20:A26"/>
    <mergeCell ref="C20:D20"/>
    <mergeCell ref="C21:D21"/>
    <mergeCell ref="C22:D22"/>
    <mergeCell ref="C23:D23"/>
    <mergeCell ref="C24:D24"/>
    <mergeCell ref="C25:D25"/>
    <mergeCell ref="C26:D26"/>
    <mergeCell ref="A4:I4"/>
    <mergeCell ref="A5:H5"/>
    <mergeCell ref="H31:H34"/>
    <mergeCell ref="I31:I34"/>
    <mergeCell ref="J31:J34"/>
    <mergeCell ref="K31:K34"/>
    <mergeCell ref="L31:L34"/>
    <mergeCell ref="A35:A40"/>
    <mergeCell ref="C35:D35"/>
    <mergeCell ref="C36:D36"/>
    <mergeCell ref="C37:D37"/>
    <mergeCell ref="C38:D38"/>
    <mergeCell ref="A31:A34"/>
    <mergeCell ref="B31:B34"/>
    <mergeCell ref="C31:D34"/>
    <mergeCell ref="E31:E34"/>
    <mergeCell ref="F31:F34"/>
    <mergeCell ref="G31:G34"/>
    <mergeCell ref="A18:A19"/>
    <mergeCell ref="B18:B19"/>
    <mergeCell ref="C18:D19"/>
    <mergeCell ref="J18:J19"/>
    <mergeCell ref="L27:L28"/>
    <mergeCell ref="G29:G30"/>
    <mergeCell ref="L58:L59"/>
    <mergeCell ref="C39:D39"/>
    <mergeCell ref="C40:D40"/>
    <mergeCell ref="A41:A46"/>
    <mergeCell ref="C41:D41"/>
    <mergeCell ref="C42:D42"/>
    <mergeCell ref="C43:D43"/>
    <mergeCell ref="C44:D44"/>
    <mergeCell ref="C45:D45"/>
    <mergeCell ref="C46:D46"/>
    <mergeCell ref="K82:K83"/>
    <mergeCell ref="L82:L83"/>
    <mergeCell ref="F83:G83"/>
    <mergeCell ref="C84:D84"/>
    <mergeCell ref="F84:G84"/>
    <mergeCell ref="C85:D85"/>
    <mergeCell ref="F85:G85"/>
    <mergeCell ref="C86:D86"/>
    <mergeCell ref="F86:G86"/>
    <mergeCell ref="C82:D83"/>
    <mergeCell ref="F82:G82"/>
    <mergeCell ref="J82:J83"/>
    <mergeCell ref="C90:D90"/>
    <mergeCell ref="F90:G90"/>
    <mergeCell ref="A101:A102"/>
    <mergeCell ref="B101:B102"/>
    <mergeCell ref="C101:D102"/>
    <mergeCell ref="F101:G101"/>
    <mergeCell ref="A84:A90"/>
    <mergeCell ref="C87:D87"/>
    <mergeCell ref="F87:G87"/>
    <mergeCell ref="C88:D88"/>
    <mergeCell ref="F88:G88"/>
    <mergeCell ref="C89:D89"/>
    <mergeCell ref="F89:G89"/>
    <mergeCell ref="F113:G113"/>
    <mergeCell ref="J113:J114"/>
    <mergeCell ref="K113:K114"/>
    <mergeCell ref="J101:J102"/>
    <mergeCell ref="K101:K102"/>
    <mergeCell ref="L101:L102"/>
    <mergeCell ref="F102:G102"/>
    <mergeCell ref="C103:D103"/>
    <mergeCell ref="F103:G103"/>
    <mergeCell ref="L29:L30"/>
    <mergeCell ref="L124:L125"/>
    <mergeCell ref="A128:A129"/>
    <mergeCell ref="C128:D128"/>
    <mergeCell ref="C129:D129"/>
    <mergeCell ref="A124:A125"/>
    <mergeCell ref="B124:B125"/>
    <mergeCell ref="C124:D125"/>
    <mergeCell ref="F124:F125"/>
    <mergeCell ref="J124:J125"/>
    <mergeCell ref="K124:K125"/>
    <mergeCell ref="A118:A120"/>
    <mergeCell ref="C118:D118"/>
    <mergeCell ref="F118:G118"/>
    <mergeCell ref="C119:D119"/>
    <mergeCell ref="F119:G119"/>
    <mergeCell ref="C120:D120"/>
    <mergeCell ref="F120:G120"/>
    <mergeCell ref="A126:A127"/>
    <mergeCell ref="C126:D126"/>
    <mergeCell ref="L113:L114"/>
    <mergeCell ref="F114:G114"/>
    <mergeCell ref="A115:A117"/>
    <mergeCell ref="C115:D115"/>
    <mergeCell ref="F117:G117"/>
    <mergeCell ref="I27:I28"/>
    <mergeCell ref="J27:J28"/>
    <mergeCell ref="K27:K28"/>
    <mergeCell ref="A58:A59"/>
    <mergeCell ref="B58:B59"/>
    <mergeCell ref="C58:D59"/>
    <mergeCell ref="J58:J59"/>
    <mergeCell ref="K58:K59"/>
    <mergeCell ref="A27:A30"/>
    <mergeCell ref="B27:B28"/>
    <mergeCell ref="B29:B30"/>
    <mergeCell ref="C27:D28"/>
    <mergeCell ref="E27:E28"/>
    <mergeCell ref="E29:E30"/>
    <mergeCell ref="F27:F28"/>
    <mergeCell ref="F29:F30"/>
    <mergeCell ref="H29:H30"/>
    <mergeCell ref="I29:I30"/>
    <mergeCell ref="J29:J30"/>
    <mergeCell ref="K29:K30"/>
    <mergeCell ref="A113:A114"/>
    <mergeCell ref="B113:B114"/>
    <mergeCell ref="C113:D114"/>
    <mergeCell ref="K17:L17"/>
    <mergeCell ref="C127:D127"/>
    <mergeCell ref="C29:D30"/>
    <mergeCell ref="C63:D63"/>
    <mergeCell ref="C67:D67"/>
    <mergeCell ref="A60:A67"/>
    <mergeCell ref="G27:G28"/>
    <mergeCell ref="H27:H28"/>
    <mergeCell ref="C68:D68"/>
    <mergeCell ref="A82:A83"/>
    <mergeCell ref="B82:B83"/>
    <mergeCell ref="C60:D60"/>
    <mergeCell ref="C61:D61"/>
    <mergeCell ref="C62:D62"/>
    <mergeCell ref="C64:D64"/>
    <mergeCell ref="C65:D65"/>
    <mergeCell ref="C66:D66"/>
    <mergeCell ref="C69:D69"/>
    <mergeCell ref="C70:D70"/>
    <mergeCell ref="A69:A70"/>
    <mergeCell ref="F115:G115"/>
    <mergeCell ref="C116:D116"/>
    <mergeCell ref="F116:G116"/>
    <mergeCell ref="C117:D117"/>
  </mergeCells>
  <pageMargins left="0.31496062992125984" right="0.31496062992125984" top="0.55118110236220474" bottom="0.55118110236220474" header="0.31496062992125984" footer="0.31496062992125984"/>
  <pageSetup paperSize="9" scale="56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95C5A-3BC6-4C98-8CE8-B980A937D3C7}">
  <sheetPr codeName="Лист10">
    <pageSetUpPr fitToPage="1"/>
  </sheetPr>
  <dimension ref="A1:AK99"/>
  <sheetViews>
    <sheetView view="pageBreakPreview" topLeftCell="A4" zoomScaleNormal="100" zoomScaleSheetLayoutView="100" workbookViewId="0">
      <selection activeCell="N13" sqref="N13"/>
    </sheetView>
  </sheetViews>
  <sheetFormatPr defaultColWidth="9.140625" defaultRowHeight="15" x14ac:dyDescent="0.25"/>
  <cols>
    <col min="1" max="1" width="30.7109375" style="8" customWidth="1"/>
    <col min="2" max="2" width="23" style="8" customWidth="1"/>
    <col min="3" max="3" width="22.42578125" style="8" customWidth="1"/>
    <col min="4" max="4" width="18.5703125" style="37" customWidth="1"/>
    <col min="5" max="5" width="13.5703125" style="8" bestFit="1" customWidth="1"/>
    <col min="6" max="6" width="14.85546875" style="8" bestFit="1" customWidth="1"/>
    <col min="7" max="7" width="8.7109375" style="25" customWidth="1"/>
    <col min="8" max="8" width="12.42578125" style="36" customWidth="1"/>
    <col min="9" max="9" width="9.85546875" style="8" bestFit="1" customWidth="1"/>
    <col min="10" max="10" width="9.140625" style="8"/>
    <col min="11" max="11" width="11.85546875" style="8" bestFit="1" customWidth="1"/>
    <col min="12" max="13" width="9.140625" style="8"/>
    <col min="14" max="14" width="17.85546875" style="8" bestFit="1" customWidth="1"/>
    <col min="15" max="15" width="62.140625" style="8" bestFit="1" customWidth="1"/>
    <col min="16" max="16384" width="9.140625" style="8"/>
  </cols>
  <sheetData>
    <row r="1" spans="1:37" ht="18.75" x14ac:dyDescent="0.3">
      <c r="A1" s="2"/>
      <c r="B1" s="3"/>
      <c r="C1" s="3"/>
      <c r="D1" s="3"/>
      <c r="E1" s="4"/>
      <c r="F1" s="4"/>
      <c r="G1" s="5"/>
      <c r="H1" s="6"/>
      <c r="I1" s="7"/>
      <c r="J1" s="2"/>
      <c r="K1" s="2"/>
      <c r="L1" s="2"/>
    </row>
    <row r="2" spans="1:37" ht="38.25" customHeight="1" x14ac:dyDescent="0.3">
      <c r="A2" s="2"/>
      <c r="B2" s="3"/>
      <c r="C2" s="9"/>
      <c r="D2" s="9"/>
      <c r="E2" s="9"/>
      <c r="F2" s="10"/>
      <c r="G2" s="11"/>
      <c r="H2" s="12"/>
      <c r="I2" s="7"/>
      <c r="J2" s="2"/>
      <c r="K2" s="2"/>
      <c r="L2" s="2"/>
    </row>
    <row r="3" spans="1:37" ht="18.75" x14ac:dyDescent="0.3">
      <c r="A3" s="2"/>
      <c r="B3" s="4"/>
      <c r="C3" s="4"/>
      <c r="D3" s="4"/>
      <c r="E3" s="4"/>
      <c r="F3" s="4"/>
      <c r="G3" s="13"/>
      <c r="H3" s="12"/>
      <c r="I3" s="7"/>
      <c r="J3" s="2"/>
      <c r="K3" s="2"/>
      <c r="L3" s="2"/>
    </row>
    <row r="4" spans="1:37" ht="36" x14ac:dyDescent="0.55000000000000004">
      <c r="A4" s="612" t="s">
        <v>786</v>
      </c>
      <c r="B4" s="612"/>
      <c r="C4" s="612"/>
      <c r="D4" s="612"/>
      <c r="E4" s="612"/>
      <c r="F4" s="612"/>
      <c r="G4" s="612"/>
      <c r="H4" s="612"/>
      <c r="I4" s="2"/>
      <c r="J4" s="2"/>
      <c r="K4" s="2"/>
    </row>
    <row r="5" spans="1:37" s="18" customFormat="1" ht="12" customHeight="1" x14ac:dyDescent="0.55000000000000004">
      <c r="A5" s="14"/>
      <c r="B5" s="14"/>
      <c r="C5" s="14"/>
      <c r="D5" s="14"/>
      <c r="E5" s="14"/>
      <c r="F5" s="14"/>
      <c r="G5" s="14"/>
      <c r="H5" s="17"/>
      <c r="I5" s="16"/>
      <c r="J5" s="16"/>
      <c r="K5" s="16"/>
    </row>
    <row r="6" spans="1:37" s="18" customFormat="1" ht="12" x14ac:dyDescent="0.2">
      <c r="A6" s="40" t="s">
        <v>787</v>
      </c>
      <c r="B6" s="66"/>
      <c r="C6" s="40"/>
      <c r="D6" s="16"/>
      <c r="E6" s="16"/>
      <c r="F6" s="16"/>
      <c r="G6" s="16"/>
      <c r="H6" s="17"/>
      <c r="I6" s="16"/>
      <c r="J6" s="16"/>
      <c r="K6" s="16"/>
    </row>
    <row r="7" spans="1:37" s="58" customFormat="1" ht="12" customHeight="1" x14ac:dyDescent="0.25">
      <c r="A7" s="55" t="s">
        <v>814</v>
      </c>
      <c r="B7" s="55"/>
      <c r="C7" s="55"/>
      <c r="D7" s="55"/>
      <c r="E7" s="55"/>
      <c r="F7" s="55"/>
      <c r="G7" s="56"/>
      <c r="H7" s="56"/>
      <c r="I7" s="613" t="s">
        <v>3</v>
      </c>
      <c r="J7" s="613"/>
      <c r="K7" s="613"/>
    </row>
    <row r="8" spans="1:37" s="58" customFormat="1" ht="12" customHeight="1" thickBot="1" x14ac:dyDescent="0.3">
      <c r="A8" s="55" t="s">
        <v>855</v>
      </c>
      <c r="B8" s="55"/>
      <c r="C8" s="55"/>
      <c r="D8" s="55"/>
      <c r="E8" s="55"/>
      <c r="F8" s="55"/>
      <c r="G8" s="56"/>
      <c r="H8" s="56"/>
      <c r="I8" s="56"/>
      <c r="J8" s="56"/>
      <c r="K8" s="56"/>
    </row>
    <row r="9" spans="1:37" s="18" customFormat="1" ht="12" customHeight="1" thickBot="1" x14ac:dyDescent="0.3">
      <c r="A9" s="19"/>
      <c r="C9" s="19"/>
      <c r="D9" s="16"/>
      <c r="E9" s="16"/>
      <c r="F9" s="16"/>
      <c r="G9" s="22"/>
      <c r="H9" s="17"/>
      <c r="I9" s="192" t="s">
        <v>4</v>
      </c>
      <c r="J9" s="714">
        <f>SUM(K12:K47)+SUM(K51:K57)+SUM(K66:K77)+SUM(K81:K82)</f>
        <v>4231.239305793204</v>
      </c>
      <c r="K9" s="715"/>
    </row>
    <row r="10" spans="1:37" s="26" customFormat="1" ht="25.5" customHeight="1" x14ac:dyDescent="0.25">
      <c r="A10" s="716" t="s">
        <v>5</v>
      </c>
      <c r="B10" s="718" t="s">
        <v>6</v>
      </c>
      <c r="C10" s="720" t="s">
        <v>7</v>
      </c>
      <c r="D10" s="778"/>
      <c r="E10" s="170" t="s">
        <v>89</v>
      </c>
      <c r="F10" s="266" t="s">
        <v>778</v>
      </c>
      <c r="G10" s="264" t="s">
        <v>690</v>
      </c>
      <c r="H10" s="158" t="s">
        <v>12</v>
      </c>
      <c r="I10" s="805" t="s">
        <v>281</v>
      </c>
      <c r="J10" s="732" t="s">
        <v>13</v>
      </c>
      <c r="K10" s="734" t="s">
        <v>282</v>
      </c>
      <c r="L10" s="25"/>
      <c r="N10" s="945"/>
      <c r="O10" s="945"/>
      <c r="P10" s="945"/>
      <c r="Q10" s="945"/>
      <c r="R10" s="945"/>
      <c r="S10" s="945"/>
      <c r="T10" s="945"/>
      <c r="U10" s="945"/>
      <c r="V10" s="945"/>
      <c r="W10" s="945"/>
      <c r="X10" s="945"/>
      <c r="Y10" s="945"/>
      <c r="Z10" s="945"/>
      <c r="AA10" s="945"/>
      <c r="AB10" s="945"/>
      <c r="AC10" s="945"/>
      <c r="AD10" s="945"/>
      <c r="AE10" s="945"/>
      <c r="AF10" s="945"/>
      <c r="AG10" s="945"/>
      <c r="AH10" s="945"/>
      <c r="AI10" s="945"/>
      <c r="AJ10" s="945"/>
      <c r="AK10" s="945"/>
    </row>
    <row r="11" spans="1:37" ht="15.75" thickBot="1" x14ac:dyDescent="0.3">
      <c r="A11" s="717"/>
      <c r="B11" s="719"/>
      <c r="C11" s="722"/>
      <c r="D11" s="779"/>
      <c r="E11" s="322" t="s">
        <v>95</v>
      </c>
      <c r="F11" s="267" t="s">
        <v>96</v>
      </c>
      <c r="G11" s="265" t="s">
        <v>691</v>
      </c>
      <c r="H11" s="159" t="s">
        <v>280</v>
      </c>
      <c r="I11" s="806"/>
      <c r="J11" s="733"/>
      <c r="K11" s="735"/>
    </row>
    <row r="12" spans="1:37" s="18" customFormat="1" ht="38.25" customHeight="1" x14ac:dyDescent="0.2">
      <c r="A12" s="932"/>
      <c r="B12" s="280" t="s">
        <v>788</v>
      </c>
      <c r="C12" s="899" t="s">
        <v>790</v>
      </c>
      <c r="D12" s="900"/>
      <c r="E12" s="99" t="s">
        <v>792</v>
      </c>
      <c r="F12" s="283">
        <v>1</v>
      </c>
      <c r="G12" s="329">
        <v>1.8</v>
      </c>
      <c r="H12" s="155">
        <f>'Конвертация цен'!H541</f>
        <v>3950.1344414568562</v>
      </c>
      <c r="I12" s="46">
        <f>H12-H12*Оглавление!$K$22</f>
        <v>1975.0672207284281</v>
      </c>
      <c r="J12" s="77">
        <v>0</v>
      </c>
      <c r="K12" s="43">
        <f>J12*I12</f>
        <v>0</v>
      </c>
    </row>
    <row r="13" spans="1:37" s="18" customFormat="1" ht="38.25" customHeight="1" x14ac:dyDescent="0.2">
      <c r="A13" s="933"/>
      <c r="B13" s="317" t="s">
        <v>810</v>
      </c>
      <c r="C13" s="934" t="s">
        <v>813</v>
      </c>
      <c r="D13" s="935"/>
      <c r="E13" s="100" t="s">
        <v>792</v>
      </c>
      <c r="F13" s="284">
        <v>1</v>
      </c>
      <c r="G13" s="330">
        <v>1.7</v>
      </c>
      <c r="H13" s="156">
        <f>'Конвертация цен'!H542</f>
        <v>3681.2515277438279</v>
      </c>
      <c r="I13" s="47">
        <f>H13-H13*Оглавление!$K$22</f>
        <v>1840.6257638719139</v>
      </c>
      <c r="J13" s="39"/>
      <c r="K13" s="44">
        <f t="shared" ref="K13:K15" si="0">J13*I13</f>
        <v>0</v>
      </c>
    </row>
    <row r="14" spans="1:37" s="18" customFormat="1" ht="42.75" customHeight="1" x14ac:dyDescent="0.2">
      <c r="A14" s="933"/>
      <c r="B14" s="286" t="s">
        <v>789</v>
      </c>
      <c r="C14" s="850" t="s">
        <v>791</v>
      </c>
      <c r="D14" s="851"/>
      <c r="E14" s="100" t="s">
        <v>792</v>
      </c>
      <c r="F14" s="338">
        <v>1.35</v>
      </c>
      <c r="G14" s="330">
        <v>2.4</v>
      </c>
      <c r="H14" s="156">
        <f>'Конвертация цен'!H543</f>
        <v>4399.902224395013</v>
      </c>
      <c r="I14" s="47">
        <f>H14-H14*Оглавление!$K$22</f>
        <v>2199.9511121975065</v>
      </c>
      <c r="J14" s="39">
        <v>1</v>
      </c>
      <c r="K14" s="44">
        <f t="shared" si="0"/>
        <v>2199.9511121975065</v>
      </c>
      <c r="N14" s="328"/>
      <c r="O14" s="328"/>
      <c r="P14" s="328"/>
      <c r="Q14" s="328"/>
      <c r="R14" s="328"/>
      <c r="S14" s="328"/>
      <c r="T14" s="328"/>
      <c r="U14" s="328"/>
      <c r="V14" s="328"/>
      <c r="W14" s="328"/>
      <c r="X14" s="328"/>
      <c r="Y14" s="328"/>
      <c r="Z14" s="328"/>
      <c r="AA14" s="328"/>
      <c r="AB14" s="328"/>
      <c r="AC14" s="328"/>
      <c r="AD14" s="328"/>
      <c r="AE14" s="328"/>
      <c r="AF14" s="328"/>
      <c r="AG14" s="328"/>
      <c r="AH14" s="328"/>
      <c r="AI14" s="328"/>
      <c r="AJ14" s="328"/>
      <c r="AK14" s="328"/>
    </row>
    <row r="15" spans="1:37" s="18" customFormat="1" ht="42.75" customHeight="1" thickBot="1" x14ac:dyDescent="0.25">
      <c r="A15" s="933"/>
      <c r="B15" s="286" t="s">
        <v>811</v>
      </c>
      <c r="C15" s="936" t="s">
        <v>856</v>
      </c>
      <c r="D15" s="937"/>
      <c r="E15" s="270" t="s">
        <v>792</v>
      </c>
      <c r="F15" s="344">
        <v>1.35</v>
      </c>
      <c r="G15" s="345">
        <v>2.2999999999999998</v>
      </c>
      <c r="H15" s="332">
        <f>'Конвертация цен'!H544</f>
        <v>4062.5763871913955</v>
      </c>
      <c r="I15" s="323">
        <f>H15-H15*Оглавление!$K$22</f>
        <v>2031.2881935956977</v>
      </c>
      <c r="J15" s="271">
        <v>1</v>
      </c>
      <c r="K15" s="324">
        <f t="shared" si="0"/>
        <v>2031.2881935956977</v>
      </c>
      <c r="N15" s="328"/>
      <c r="O15" s="328"/>
      <c r="P15" s="328"/>
      <c r="Q15" s="328"/>
      <c r="R15" s="328"/>
      <c r="S15" s="328"/>
      <c r="T15" s="328"/>
      <c r="U15" s="328"/>
      <c r="V15" s="328"/>
      <c r="W15" s="328"/>
      <c r="X15" s="328"/>
      <c r="Y15" s="328"/>
      <c r="Z15" s="328"/>
      <c r="AA15" s="328"/>
      <c r="AB15" s="328"/>
      <c r="AC15" s="328"/>
      <c r="AD15" s="328"/>
      <c r="AE15" s="328"/>
      <c r="AF15" s="328"/>
      <c r="AG15" s="328"/>
      <c r="AH15" s="328"/>
      <c r="AI15" s="328"/>
      <c r="AJ15" s="328"/>
      <c r="AK15" s="328"/>
    </row>
    <row r="16" spans="1:37" ht="39.950000000000003" customHeight="1" x14ac:dyDescent="0.25">
      <c r="A16" s="930"/>
      <c r="B16" s="280" t="s">
        <v>807</v>
      </c>
      <c r="C16" s="684" t="s">
        <v>809</v>
      </c>
      <c r="D16" s="685"/>
      <c r="E16" s="99" t="s">
        <v>792</v>
      </c>
      <c r="F16" s="342">
        <v>1.19</v>
      </c>
      <c r="G16" s="329">
        <v>1.9</v>
      </c>
      <c r="H16" s="155">
        <f>'Конвертация цен'!H545</f>
        <v>2446.8345147885602</v>
      </c>
      <c r="I16" s="46">
        <f>H16-H16*Оглавление!$K$22</f>
        <v>1223.4172573942801</v>
      </c>
      <c r="J16" s="77"/>
      <c r="K16" s="43">
        <f t="shared" ref="K16:K57" si="1">J16*I16</f>
        <v>0</v>
      </c>
      <c r="N16" s="333"/>
      <c r="O16" s="333"/>
      <c r="R16" s="328"/>
      <c r="S16" s="328"/>
      <c r="T16" s="328"/>
      <c r="U16" s="328"/>
      <c r="V16" s="328"/>
    </row>
    <row r="17" spans="1:22" ht="39.950000000000003" customHeight="1" thickBot="1" x14ac:dyDescent="0.3">
      <c r="A17" s="931"/>
      <c r="B17" s="282" t="s">
        <v>821</v>
      </c>
      <c r="C17" s="688" t="s">
        <v>924</v>
      </c>
      <c r="D17" s="689"/>
      <c r="E17" s="101" t="s">
        <v>822</v>
      </c>
      <c r="F17" s="285">
        <v>1</v>
      </c>
      <c r="G17" s="331">
        <v>3.1</v>
      </c>
      <c r="H17" s="157">
        <f>'Конвертация цен'!H546</f>
        <v>3815.6929846003422</v>
      </c>
      <c r="I17" s="48">
        <f>H17-H17*Оглавление!$K$22</f>
        <v>1907.8464923001711</v>
      </c>
      <c r="J17" s="78"/>
      <c r="K17" s="45">
        <f t="shared" si="1"/>
        <v>0</v>
      </c>
      <c r="N17" s="333"/>
      <c r="O17" s="333"/>
      <c r="R17" s="328"/>
      <c r="S17" s="328"/>
      <c r="T17" s="328"/>
      <c r="U17" s="328"/>
      <c r="V17" s="328"/>
    </row>
    <row r="18" spans="1:22" ht="27.95" customHeight="1" x14ac:dyDescent="0.25">
      <c r="A18" s="939"/>
      <c r="B18" s="280" t="s">
        <v>793</v>
      </c>
      <c r="C18" s="763" t="s">
        <v>794</v>
      </c>
      <c r="D18" s="764"/>
      <c r="E18" s="337" t="s">
        <v>792</v>
      </c>
      <c r="F18" s="342">
        <v>0.25</v>
      </c>
      <c r="G18" s="329">
        <v>0.44</v>
      </c>
      <c r="H18" s="155">
        <f>'Конвертация цен'!H547</f>
        <v>921.5350769982889</v>
      </c>
      <c r="I18" s="46">
        <f>H18-H18*Оглавление!$K$22</f>
        <v>460.76753849914445</v>
      </c>
      <c r="J18" s="77"/>
      <c r="K18" s="43">
        <f t="shared" si="1"/>
        <v>0</v>
      </c>
      <c r="N18" s="333"/>
      <c r="O18" s="333"/>
      <c r="P18" s="328"/>
      <c r="Q18" s="328"/>
      <c r="R18" s="328"/>
      <c r="S18" s="328"/>
    </row>
    <row r="19" spans="1:22" ht="27.95" customHeight="1" x14ac:dyDescent="0.25">
      <c r="A19" s="940"/>
      <c r="B19" s="336" t="s">
        <v>815</v>
      </c>
      <c r="C19" s="934" t="s">
        <v>818</v>
      </c>
      <c r="D19" s="935"/>
      <c r="E19" s="100" t="s">
        <v>792</v>
      </c>
      <c r="F19" s="354">
        <v>0.25</v>
      </c>
      <c r="G19" s="341">
        <v>0.4</v>
      </c>
      <c r="H19" s="194">
        <f>'Конвертация цен'!H548</f>
        <v>765.09410901979948</v>
      </c>
      <c r="I19" s="97">
        <f>H19-H19*Оглавление!$K$22</f>
        <v>382.54705450989974</v>
      </c>
      <c r="J19" s="276"/>
      <c r="K19" s="98">
        <f t="shared" si="1"/>
        <v>0</v>
      </c>
      <c r="N19" s="333"/>
      <c r="O19" s="333"/>
      <c r="P19" s="328"/>
      <c r="Q19" s="328"/>
      <c r="R19" s="328"/>
      <c r="S19" s="328"/>
    </row>
    <row r="20" spans="1:22" ht="27.95" customHeight="1" x14ac:dyDescent="0.25">
      <c r="A20" s="940"/>
      <c r="B20" s="336" t="s">
        <v>857</v>
      </c>
      <c r="C20" s="759" t="s">
        <v>862</v>
      </c>
      <c r="D20" s="760"/>
      <c r="E20" s="100">
        <v>80</v>
      </c>
      <c r="F20" s="354">
        <v>0.25</v>
      </c>
      <c r="G20" s="341">
        <v>0.2</v>
      </c>
      <c r="H20" s="194">
        <f>'Конвертация цен'!H549</f>
        <v>518.21070642874599</v>
      </c>
      <c r="I20" s="97">
        <f>H20-H20*Оглавление!$K$22</f>
        <v>259.105353214373</v>
      </c>
      <c r="J20" s="276"/>
      <c r="K20" s="98">
        <f t="shared" ref="K20:K33" si="2">J20*I20</f>
        <v>0</v>
      </c>
      <c r="N20" s="333"/>
      <c r="O20" s="333"/>
      <c r="P20" s="328"/>
      <c r="Q20" s="328"/>
      <c r="R20" s="328"/>
      <c r="S20" s="328"/>
    </row>
    <row r="21" spans="1:22" ht="27.95" customHeight="1" x14ac:dyDescent="0.25">
      <c r="A21" s="940"/>
      <c r="B21" s="336" t="s">
        <v>824</v>
      </c>
      <c r="C21" s="759" t="s">
        <v>827</v>
      </c>
      <c r="D21" s="760"/>
      <c r="E21" s="100" t="s">
        <v>822</v>
      </c>
      <c r="F21" s="354">
        <v>0.25</v>
      </c>
      <c r="G21" s="341">
        <v>0.7</v>
      </c>
      <c r="H21" s="194">
        <f>'Конвертация цен'!H550</f>
        <v>1840.6257638719139</v>
      </c>
      <c r="I21" s="97">
        <f>H21-H21*Оглавление!$K$22</f>
        <v>920.31288193595697</v>
      </c>
      <c r="J21" s="276"/>
      <c r="K21" s="98">
        <f t="shared" si="2"/>
        <v>0</v>
      </c>
      <c r="N21" s="333"/>
      <c r="O21" s="328"/>
      <c r="P21" s="328"/>
      <c r="Q21" s="328"/>
      <c r="R21" s="328"/>
    </row>
    <row r="22" spans="1:22" ht="27.95" customHeight="1" x14ac:dyDescent="0.25">
      <c r="A22" s="940"/>
      <c r="B22" s="281" t="s">
        <v>795</v>
      </c>
      <c r="C22" s="934" t="s">
        <v>801</v>
      </c>
      <c r="D22" s="935"/>
      <c r="E22" s="100" t="s">
        <v>792</v>
      </c>
      <c r="F22" s="284">
        <v>0.5</v>
      </c>
      <c r="G22" s="330">
        <v>0.98</v>
      </c>
      <c r="H22" s="194">
        <f>'Конвертация цен'!H551</f>
        <v>1571.7428501588852</v>
      </c>
      <c r="I22" s="97">
        <f>H22-H22*Оглавление!$K$22</f>
        <v>785.87142507944259</v>
      </c>
      <c r="J22" s="276"/>
      <c r="K22" s="98">
        <f t="shared" si="2"/>
        <v>0</v>
      </c>
      <c r="M22" s="328"/>
      <c r="N22" s="328"/>
      <c r="O22" s="328"/>
      <c r="P22" s="328"/>
      <c r="Q22" s="328"/>
      <c r="R22" s="328"/>
    </row>
    <row r="23" spans="1:22" ht="27.95" customHeight="1" x14ac:dyDescent="0.25">
      <c r="A23" s="940"/>
      <c r="B23" s="281" t="s">
        <v>816</v>
      </c>
      <c r="C23" s="934" t="s">
        <v>819</v>
      </c>
      <c r="D23" s="935"/>
      <c r="E23" s="100" t="s">
        <v>792</v>
      </c>
      <c r="F23" s="284">
        <v>0.5</v>
      </c>
      <c r="G23" s="330">
        <v>0.9</v>
      </c>
      <c r="H23" s="194">
        <f>'Конвертация цен'!H552</f>
        <v>1099.9755560987533</v>
      </c>
      <c r="I23" s="97">
        <f>H23-H23*Оглавление!$K$22</f>
        <v>549.98777804937663</v>
      </c>
      <c r="J23" s="276"/>
      <c r="K23" s="98">
        <f t="shared" si="2"/>
        <v>0</v>
      </c>
      <c r="M23" s="328"/>
      <c r="N23" s="328"/>
      <c r="O23" s="328"/>
      <c r="P23" s="328"/>
      <c r="Q23" s="328"/>
      <c r="R23" s="328"/>
    </row>
    <row r="24" spans="1:22" ht="27.95" customHeight="1" x14ac:dyDescent="0.25">
      <c r="A24" s="940"/>
      <c r="B24" s="281" t="s">
        <v>858</v>
      </c>
      <c r="C24" s="759" t="s">
        <v>863</v>
      </c>
      <c r="D24" s="760"/>
      <c r="E24" s="100">
        <v>80</v>
      </c>
      <c r="F24" s="284">
        <v>0.5</v>
      </c>
      <c r="G24" s="330">
        <v>0.4</v>
      </c>
      <c r="H24" s="194">
        <f>'Конвертация цен'!H553</f>
        <v>765.09410901979948</v>
      </c>
      <c r="I24" s="97">
        <f>H24-H24*Оглавление!$K$22</f>
        <v>382.54705450989974</v>
      </c>
      <c r="J24" s="276"/>
      <c r="K24" s="98">
        <f t="shared" si="2"/>
        <v>0</v>
      </c>
      <c r="M24" s="328"/>
      <c r="N24" s="328"/>
      <c r="O24" s="328"/>
      <c r="P24" s="328"/>
      <c r="Q24" s="328"/>
      <c r="R24" s="328"/>
    </row>
    <row r="25" spans="1:22" ht="27.95" customHeight="1" x14ac:dyDescent="0.25">
      <c r="A25" s="940"/>
      <c r="B25" s="281" t="s">
        <v>825</v>
      </c>
      <c r="C25" s="759" t="s">
        <v>828</v>
      </c>
      <c r="D25" s="760"/>
      <c r="E25" s="100" t="s">
        <v>822</v>
      </c>
      <c r="F25" s="284">
        <v>0.5</v>
      </c>
      <c r="G25" s="330">
        <v>1.6</v>
      </c>
      <c r="H25" s="194">
        <f>'Конвертация цен'!H554</f>
        <v>2537.2769494011245</v>
      </c>
      <c r="I25" s="97">
        <f>H25-H25*Оглавление!$K$22</f>
        <v>1268.6384747005623</v>
      </c>
      <c r="J25" s="276"/>
      <c r="K25" s="98">
        <f t="shared" si="2"/>
        <v>0</v>
      </c>
      <c r="M25" s="328"/>
      <c r="N25" s="328"/>
      <c r="O25" s="328"/>
      <c r="P25" s="328"/>
      <c r="Q25" s="328"/>
      <c r="R25" s="328"/>
    </row>
    <row r="26" spans="1:22" ht="27.95" customHeight="1" x14ac:dyDescent="0.25">
      <c r="A26" s="940"/>
      <c r="B26" s="281" t="s">
        <v>796</v>
      </c>
      <c r="C26" s="934" t="s">
        <v>802</v>
      </c>
      <c r="D26" s="935"/>
      <c r="E26" s="100" t="s">
        <v>792</v>
      </c>
      <c r="F26" s="284">
        <v>1</v>
      </c>
      <c r="G26" s="330">
        <v>1.74</v>
      </c>
      <c r="H26" s="194">
        <f>'Конвертация цен'!H555</f>
        <v>2603.2754827670497</v>
      </c>
      <c r="I26" s="97">
        <f>H26-H26*Оглавление!$K$22</f>
        <v>1301.6377413835248</v>
      </c>
      <c r="J26" s="276"/>
      <c r="K26" s="98">
        <f t="shared" si="2"/>
        <v>0</v>
      </c>
      <c r="M26" s="328"/>
      <c r="N26" s="328"/>
      <c r="O26" s="328"/>
      <c r="P26" s="328"/>
      <c r="Q26" s="328"/>
      <c r="R26" s="328"/>
    </row>
    <row r="27" spans="1:22" ht="27.95" customHeight="1" x14ac:dyDescent="0.25">
      <c r="A27" s="940"/>
      <c r="B27" s="281" t="s">
        <v>817</v>
      </c>
      <c r="C27" s="934" t="s">
        <v>820</v>
      </c>
      <c r="D27" s="935"/>
      <c r="E27" s="100" t="s">
        <v>792</v>
      </c>
      <c r="F27" s="284">
        <v>1</v>
      </c>
      <c r="G27" s="330">
        <v>1.7</v>
      </c>
      <c r="H27" s="194">
        <f>'Конвертация цен'!H556</f>
        <v>1840.6257638719139</v>
      </c>
      <c r="I27" s="97">
        <f>H27-H27*Оглавление!$K$22</f>
        <v>920.31288193595697</v>
      </c>
      <c r="J27" s="276"/>
      <c r="K27" s="98">
        <f t="shared" si="2"/>
        <v>0</v>
      </c>
      <c r="N27" s="333"/>
      <c r="O27" s="328"/>
      <c r="P27" s="328"/>
      <c r="Q27" s="328"/>
      <c r="R27" s="328"/>
    </row>
    <row r="28" spans="1:22" ht="27.95" customHeight="1" x14ac:dyDescent="0.25">
      <c r="A28" s="940"/>
      <c r="B28" s="281" t="s">
        <v>859</v>
      </c>
      <c r="C28" s="759" t="s">
        <v>866</v>
      </c>
      <c r="D28" s="760"/>
      <c r="E28" s="100">
        <v>80</v>
      </c>
      <c r="F28" s="284">
        <v>1</v>
      </c>
      <c r="G28" s="330">
        <v>0.7</v>
      </c>
      <c r="H28" s="194">
        <f>'Конвертация цен'!H557</f>
        <v>1346.8589586898067</v>
      </c>
      <c r="I28" s="97">
        <f>H28-H28*Оглавление!$K$22</f>
        <v>673.42947934490337</v>
      </c>
      <c r="J28" s="276"/>
      <c r="K28" s="98">
        <f t="shared" si="2"/>
        <v>0</v>
      </c>
      <c r="N28" s="333"/>
      <c r="O28" s="328"/>
      <c r="P28" s="328"/>
      <c r="Q28" s="328"/>
      <c r="R28" s="328"/>
    </row>
    <row r="29" spans="1:22" ht="27.95" customHeight="1" x14ac:dyDescent="0.25">
      <c r="A29" s="940"/>
      <c r="B29" s="281" t="s">
        <v>826</v>
      </c>
      <c r="C29" s="759" t="s">
        <v>829</v>
      </c>
      <c r="D29" s="760"/>
      <c r="E29" s="100" t="s">
        <v>822</v>
      </c>
      <c r="F29" s="284">
        <v>1</v>
      </c>
      <c r="G29" s="330">
        <v>3.2</v>
      </c>
      <c r="H29" s="194">
        <f>'Конвертация цен'!H558</f>
        <v>4175.0183329259344</v>
      </c>
      <c r="I29" s="97">
        <f>H29-H29*Оглавление!$K$22</f>
        <v>2087.5091664629672</v>
      </c>
      <c r="J29" s="276"/>
      <c r="K29" s="98">
        <f t="shared" si="2"/>
        <v>0</v>
      </c>
      <c r="N29" s="333"/>
      <c r="O29" s="333"/>
      <c r="P29" s="328"/>
      <c r="Q29" s="328"/>
      <c r="R29" s="328"/>
      <c r="S29" s="328"/>
    </row>
    <row r="30" spans="1:22" ht="27.95" customHeight="1" x14ac:dyDescent="0.25">
      <c r="A30" s="940"/>
      <c r="B30" s="281" t="s">
        <v>797</v>
      </c>
      <c r="C30" s="934" t="s">
        <v>803</v>
      </c>
      <c r="D30" s="935"/>
      <c r="E30" s="100" t="s">
        <v>792</v>
      </c>
      <c r="F30" s="284">
        <v>1.5</v>
      </c>
      <c r="G30" s="330">
        <v>2.94</v>
      </c>
      <c r="H30" s="194">
        <f>'Конвертация цен'!H559</f>
        <v>3884.135908090931</v>
      </c>
      <c r="I30" s="97">
        <f>H30-H30*Оглавление!$K$22</f>
        <v>1942.0679540454655</v>
      </c>
      <c r="J30" s="276"/>
      <c r="K30" s="98">
        <f t="shared" si="2"/>
        <v>0</v>
      </c>
      <c r="N30" s="333"/>
      <c r="O30" s="334"/>
      <c r="P30" s="328"/>
      <c r="Q30" s="328"/>
      <c r="R30" s="328"/>
      <c r="S30" s="328"/>
    </row>
    <row r="31" spans="1:22" ht="27.95" customHeight="1" x14ac:dyDescent="0.25">
      <c r="A31" s="940"/>
      <c r="B31" s="286" t="s">
        <v>860</v>
      </c>
      <c r="C31" s="759" t="s">
        <v>864</v>
      </c>
      <c r="D31" s="760"/>
      <c r="E31" s="100">
        <v>80</v>
      </c>
      <c r="F31" s="287">
        <v>1.5</v>
      </c>
      <c r="G31" s="345">
        <v>1.1000000000000001</v>
      </c>
      <c r="H31" s="194">
        <f>'Конвертация цен'!H560</f>
        <v>2155.9520899535564</v>
      </c>
      <c r="I31" s="97">
        <f>H31-H31*Оглавление!$K$22</f>
        <v>1077.9760449767782</v>
      </c>
      <c r="J31" s="276"/>
      <c r="K31" s="98">
        <f t="shared" si="2"/>
        <v>0</v>
      </c>
      <c r="N31" s="333"/>
      <c r="O31" s="334"/>
      <c r="P31" s="328"/>
      <c r="Q31" s="328"/>
      <c r="R31" s="328"/>
      <c r="S31" s="328"/>
    </row>
    <row r="32" spans="1:22" ht="27.95" customHeight="1" x14ac:dyDescent="0.25">
      <c r="A32" s="940"/>
      <c r="B32" s="281" t="s">
        <v>798</v>
      </c>
      <c r="C32" s="686" t="s">
        <v>804</v>
      </c>
      <c r="D32" s="687"/>
      <c r="E32" s="100" t="s">
        <v>792</v>
      </c>
      <c r="F32" s="284">
        <v>2</v>
      </c>
      <c r="G32" s="330">
        <v>3.92</v>
      </c>
      <c r="H32" s="194">
        <f>'Конвертация цен'!H561</f>
        <v>5028.1104864336348</v>
      </c>
      <c r="I32" s="97">
        <f>H32-H32*Оглавление!$K$22</f>
        <v>2514.0552432168174</v>
      </c>
      <c r="J32" s="276"/>
      <c r="K32" s="98">
        <f t="shared" si="2"/>
        <v>0</v>
      </c>
      <c r="O32" s="334"/>
      <c r="P32" s="328"/>
      <c r="Q32" s="328"/>
      <c r="R32" s="328"/>
      <c r="S32" s="328"/>
    </row>
    <row r="33" spans="1:22" ht="27.95" customHeight="1" thickBot="1" x14ac:dyDescent="0.3">
      <c r="A33" s="941"/>
      <c r="B33" s="286" t="s">
        <v>861</v>
      </c>
      <c r="C33" s="936" t="s">
        <v>865</v>
      </c>
      <c r="D33" s="937"/>
      <c r="E33" s="270">
        <v>80</v>
      </c>
      <c r="F33" s="287">
        <v>2</v>
      </c>
      <c r="G33" s="345">
        <v>1.5</v>
      </c>
      <c r="H33" s="314">
        <f>'Конвертация цен'!H562</f>
        <v>2806.1598631141528</v>
      </c>
      <c r="I33" s="316">
        <f>H33-H33*Оглавление!$K$22</f>
        <v>1403.0799315570764</v>
      </c>
      <c r="J33" s="308"/>
      <c r="K33" s="310">
        <f t="shared" si="2"/>
        <v>0</v>
      </c>
      <c r="O33" s="334"/>
      <c r="P33" s="328"/>
      <c r="Q33" s="328"/>
      <c r="R33" s="328"/>
      <c r="S33" s="328"/>
    </row>
    <row r="34" spans="1:22" ht="27.75" customHeight="1" x14ac:dyDescent="0.25">
      <c r="A34" s="681"/>
      <c r="B34" s="280" t="s">
        <v>838</v>
      </c>
      <c r="C34" s="684" t="s">
        <v>839</v>
      </c>
      <c r="D34" s="685"/>
      <c r="E34" s="99" t="s">
        <v>792</v>
      </c>
      <c r="F34" s="229">
        <v>1</v>
      </c>
      <c r="G34" s="329">
        <v>3</v>
      </c>
      <c r="H34" s="155">
        <f>'Конвертация цен'!H570</f>
        <v>6643.8523588364696</v>
      </c>
      <c r="I34" s="46">
        <f>H34-H34*Оглавление!$K$22</f>
        <v>3321.9261794182348</v>
      </c>
      <c r="J34" s="77"/>
      <c r="K34" s="43">
        <f t="shared" si="1"/>
        <v>0</v>
      </c>
      <c r="O34" s="334"/>
      <c r="P34" s="328"/>
      <c r="Q34" s="328"/>
      <c r="R34" s="328"/>
      <c r="S34" s="328"/>
    </row>
    <row r="35" spans="1:22" ht="27.95" customHeight="1" thickBot="1" x14ac:dyDescent="0.3">
      <c r="A35" s="682"/>
      <c r="B35" s="282" t="s">
        <v>840</v>
      </c>
      <c r="C35" s="688" t="s">
        <v>841</v>
      </c>
      <c r="D35" s="689"/>
      <c r="E35" s="101" t="s">
        <v>822</v>
      </c>
      <c r="F35" s="230">
        <v>1</v>
      </c>
      <c r="G35" s="331">
        <v>1.7</v>
      </c>
      <c r="H35" s="157">
        <f>'Конвертация цен'!H571</f>
        <v>10637.985822537277</v>
      </c>
      <c r="I35" s="48">
        <f>H35-H35*Оглавление!$K$22</f>
        <v>5318.9929112686386</v>
      </c>
      <c r="J35" s="78"/>
      <c r="K35" s="45">
        <f t="shared" si="1"/>
        <v>0</v>
      </c>
      <c r="O35" s="334"/>
      <c r="P35" s="328"/>
      <c r="Q35" s="328"/>
      <c r="R35" s="328"/>
      <c r="S35" s="328"/>
    </row>
    <row r="36" spans="1:22" s="58" customFormat="1" ht="27" customHeight="1" x14ac:dyDescent="0.25">
      <c r="A36" s="942"/>
      <c r="B36" s="280" t="s">
        <v>842</v>
      </c>
      <c r="C36" s="684" t="s">
        <v>844</v>
      </c>
      <c r="D36" s="685"/>
      <c r="E36" s="99" t="s">
        <v>792</v>
      </c>
      <c r="F36" s="342">
        <v>0.43</v>
      </c>
      <c r="G36" s="329">
        <v>1</v>
      </c>
      <c r="H36" s="155">
        <f>'Конвертация цен'!H572</f>
        <v>4106.575409435346</v>
      </c>
      <c r="I36" s="46">
        <f>H36-H36*Оглавление!$K$22</f>
        <v>2053.287704717673</v>
      </c>
      <c r="J36" s="77"/>
      <c r="K36" s="43">
        <f t="shared" si="1"/>
        <v>0</v>
      </c>
    </row>
    <row r="37" spans="1:22" s="58" customFormat="1" ht="27" customHeight="1" x14ac:dyDescent="0.25">
      <c r="A37" s="943"/>
      <c r="B37" s="281" t="s">
        <v>843</v>
      </c>
      <c r="C37" s="686" t="s">
        <v>845</v>
      </c>
      <c r="D37" s="687"/>
      <c r="E37" s="100" t="s">
        <v>822</v>
      </c>
      <c r="F37" s="338">
        <v>0.43</v>
      </c>
      <c r="G37" s="330">
        <v>1.3</v>
      </c>
      <c r="H37" s="156">
        <f>'Конвертация цен'!H573</f>
        <v>7697.3845025666096</v>
      </c>
      <c r="I37" s="47">
        <f>H37-H37*Оглавление!$K$22</f>
        <v>3848.6922512833048</v>
      </c>
      <c r="J37" s="39"/>
      <c r="K37" s="44">
        <f t="shared" si="1"/>
        <v>0</v>
      </c>
    </row>
    <row r="38" spans="1:22" s="58" customFormat="1" ht="27" customHeight="1" thickBot="1" x14ac:dyDescent="0.3">
      <c r="A38" s="944"/>
      <c r="B38" s="282" t="s">
        <v>871</v>
      </c>
      <c r="C38" s="688" t="s">
        <v>872</v>
      </c>
      <c r="D38" s="689"/>
      <c r="E38" s="101">
        <v>80</v>
      </c>
      <c r="F38" s="339">
        <v>0.43</v>
      </c>
      <c r="G38" s="331">
        <v>0.4</v>
      </c>
      <c r="H38" s="157">
        <f>'Конвертация цен'!H574</f>
        <v>987.53361036421404</v>
      </c>
      <c r="I38" s="48">
        <f>H38-H38*Оглавление!$K$22</f>
        <v>493.76680518210702</v>
      </c>
      <c r="J38" s="78"/>
      <c r="K38" s="45">
        <f t="shared" ref="K38" si="3">J38*I38</f>
        <v>0</v>
      </c>
    </row>
    <row r="39" spans="1:22" s="58" customFormat="1" ht="53.25" customHeight="1" thickBot="1" x14ac:dyDescent="0.3">
      <c r="A39" s="350"/>
      <c r="B39" s="317" t="s">
        <v>846</v>
      </c>
      <c r="C39" s="867" t="s">
        <v>847</v>
      </c>
      <c r="D39" s="868"/>
      <c r="E39" s="312" t="s">
        <v>792</v>
      </c>
      <c r="F39" s="343">
        <v>0.1</v>
      </c>
      <c r="G39" s="320">
        <v>0.4</v>
      </c>
      <c r="H39" s="314">
        <f>'Конвертация цен'!H575</f>
        <v>1212.4175018332926</v>
      </c>
      <c r="I39" s="316">
        <f>H39-H39*Оглавление!$K$22</f>
        <v>606.2087509166463</v>
      </c>
      <c r="J39" s="308"/>
      <c r="K39" s="310">
        <f t="shared" ref="K39" si="4">J39*I39</f>
        <v>0</v>
      </c>
    </row>
    <row r="40" spans="1:22" s="58" customFormat="1" ht="38.85" customHeight="1" x14ac:dyDescent="0.25">
      <c r="A40" s="946"/>
      <c r="B40" s="280" t="s">
        <v>848</v>
      </c>
      <c r="C40" s="684" t="s">
        <v>849</v>
      </c>
      <c r="D40" s="685"/>
      <c r="E40" s="99" t="s">
        <v>792</v>
      </c>
      <c r="F40" s="355">
        <v>0.155</v>
      </c>
      <c r="G40" s="329">
        <v>0.3</v>
      </c>
      <c r="H40" s="155">
        <f>'Конвертация цен'!H576</f>
        <v>2065.5096553409921</v>
      </c>
      <c r="I40" s="46">
        <f>H40-H40*Оглавление!$K$22</f>
        <v>1032.7548276704961</v>
      </c>
      <c r="J40" s="77"/>
      <c r="K40" s="43">
        <f t="shared" ref="K40" si="5">J40*I40</f>
        <v>0</v>
      </c>
    </row>
    <row r="41" spans="1:22" s="58" customFormat="1" ht="38.85" customHeight="1" thickBot="1" x14ac:dyDescent="0.3">
      <c r="A41" s="947"/>
      <c r="B41" s="282" t="s">
        <v>873</v>
      </c>
      <c r="C41" s="688" t="s">
        <v>874</v>
      </c>
      <c r="D41" s="689"/>
      <c r="E41" s="101">
        <v>80</v>
      </c>
      <c r="F41" s="339">
        <v>0.12</v>
      </c>
      <c r="G41" s="331">
        <v>0.2</v>
      </c>
      <c r="H41" s="157">
        <f>'Конвертация цен'!H577</f>
        <v>1505.74431679296</v>
      </c>
      <c r="I41" s="48">
        <f>H41-H41*Оглавление!$K$22</f>
        <v>752.87215839648002</v>
      </c>
      <c r="J41" s="78"/>
      <c r="K41" s="45">
        <f t="shared" ref="K41" si="6">J41*I41</f>
        <v>0</v>
      </c>
    </row>
    <row r="42" spans="1:22" s="58" customFormat="1" ht="27" customHeight="1" x14ac:dyDescent="0.25">
      <c r="A42" s="946"/>
      <c r="B42" s="280" t="s">
        <v>850</v>
      </c>
      <c r="C42" s="684" t="s">
        <v>851</v>
      </c>
      <c r="D42" s="685"/>
      <c r="E42" s="99" t="s">
        <v>852</v>
      </c>
      <c r="F42" s="283">
        <v>0.3</v>
      </c>
      <c r="G42" s="329">
        <v>0.2</v>
      </c>
      <c r="H42" s="155">
        <f>'Конвертация цен'!H578</f>
        <v>2559.2764605230996</v>
      </c>
      <c r="I42" s="46">
        <f>H42-H42*Оглавление!$K$22</f>
        <v>1279.6382302615498</v>
      </c>
      <c r="J42" s="77"/>
      <c r="K42" s="43">
        <f t="shared" ref="K42" si="7">J42*I42</f>
        <v>0</v>
      </c>
    </row>
    <row r="43" spans="1:22" s="58" customFormat="1" ht="27" customHeight="1" thickBot="1" x14ac:dyDescent="0.3">
      <c r="A43" s="947"/>
      <c r="B43" s="282" t="s">
        <v>875</v>
      </c>
      <c r="C43" s="688" t="s">
        <v>877</v>
      </c>
      <c r="D43" s="689"/>
      <c r="E43" s="101" t="s">
        <v>876</v>
      </c>
      <c r="F43" s="285">
        <v>0.1</v>
      </c>
      <c r="G43" s="331">
        <v>0.1</v>
      </c>
      <c r="H43" s="157">
        <f>'Конвертация цен'!H579</f>
        <v>899.53556587631385</v>
      </c>
      <c r="I43" s="48">
        <f>H43-H43*Оглавление!$K$22</f>
        <v>449.76778293815693</v>
      </c>
      <c r="J43" s="78"/>
      <c r="K43" s="45">
        <f t="shared" ref="K43" si="8">J43*I43</f>
        <v>0</v>
      </c>
    </row>
    <row r="44" spans="1:22" s="58" customFormat="1" ht="53.25" customHeight="1" thickBot="1" x14ac:dyDescent="0.3">
      <c r="A44" s="349"/>
      <c r="B44" s="289" t="s">
        <v>878</v>
      </c>
      <c r="C44" s="785" t="s">
        <v>880</v>
      </c>
      <c r="D44" s="787"/>
      <c r="E44" s="290">
        <v>80</v>
      </c>
      <c r="F44" s="326">
        <v>0.03</v>
      </c>
      <c r="G44" s="327">
        <v>0.1</v>
      </c>
      <c r="H44" s="292">
        <f>'Конвертация цен'!H580</f>
        <v>493.76680518210702</v>
      </c>
      <c r="I44" s="131">
        <f>H44-H44*Оглавление!$K$22</f>
        <v>246.88340259105351</v>
      </c>
      <c r="J44" s="293"/>
      <c r="K44" s="133">
        <f t="shared" ref="K44:K45" si="9">J44*I44</f>
        <v>0</v>
      </c>
    </row>
    <row r="45" spans="1:22" s="58" customFormat="1" ht="53.25" customHeight="1" thickBot="1" x14ac:dyDescent="0.3">
      <c r="A45" s="349"/>
      <c r="B45" s="289" t="s">
        <v>879</v>
      </c>
      <c r="C45" s="785" t="s">
        <v>881</v>
      </c>
      <c r="D45" s="787"/>
      <c r="E45" s="290">
        <v>80</v>
      </c>
      <c r="F45" s="326">
        <v>7.0000000000000007E-2</v>
      </c>
      <c r="G45" s="327">
        <v>0.1</v>
      </c>
      <c r="H45" s="292">
        <f>'Конвертация цен'!H581</f>
        <v>921.5350769982889</v>
      </c>
      <c r="I45" s="131">
        <f>H45-H45*Оглавление!$K$22</f>
        <v>460.76753849914445</v>
      </c>
      <c r="J45" s="293"/>
      <c r="K45" s="133">
        <f t="shared" si="9"/>
        <v>0</v>
      </c>
    </row>
    <row r="46" spans="1:22" ht="76.5" customHeight="1" thickBot="1" x14ac:dyDescent="0.3">
      <c r="A46" s="348"/>
      <c r="B46" s="289" t="s">
        <v>882</v>
      </c>
      <c r="C46" s="785" t="s">
        <v>883</v>
      </c>
      <c r="D46" s="787"/>
      <c r="E46" s="290" t="s">
        <v>884</v>
      </c>
      <c r="F46" s="291">
        <v>0.3</v>
      </c>
      <c r="G46" s="327">
        <v>0.8</v>
      </c>
      <c r="H46" s="292">
        <f>'Конвертация цен'!H582</f>
        <v>3434.3681251527742</v>
      </c>
      <c r="I46" s="131">
        <f>H46-H46*Оглавление!$K$22</f>
        <v>1717.1840625763871</v>
      </c>
      <c r="J46" s="293"/>
      <c r="K46" s="133">
        <f t="shared" ref="K46" si="10">J46*I46</f>
        <v>0</v>
      </c>
      <c r="R46" s="328"/>
      <c r="S46" s="328"/>
      <c r="T46" s="328"/>
      <c r="U46" s="328"/>
      <c r="V46" s="328"/>
    </row>
    <row r="47" spans="1:22" ht="76.5" customHeight="1" thickBot="1" x14ac:dyDescent="0.3">
      <c r="A47" s="348"/>
      <c r="B47" s="289" t="s">
        <v>853</v>
      </c>
      <c r="C47" s="785" t="s">
        <v>854</v>
      </c>
      <c r="D47" s="787"/>
      <c r="E47" s="290" t="s">
        <v>792</v>
      </c>
      <c r="F47" s="326">
        <v>0.15</v>
      </c>
      <c r="G47" s="327">
        <v>0.6</v>
      </c>
      <c r="H47" s="292">
        <f>'Конвертация цен'!H583</f>
        <v>1728.1838181373746</v>
      </c>
      <c r="I47" s="131">
        <f>H47-H47*Оглавление!$K$22</f>
        <v>864.0919090686873</v>
      </c>
      <c r="J47" s="293"/>
      <c r="K47" s="133">
        <f t="shared" ref="K47" si="11">J47*I47</f>
        <v>0</v>
      </c>
      <c r="R47" s="328"/>
      <c r="S47" s="328"/>
      <c r="T47" s="328"/>
      <c r="U47" s="328"/>
      <c r="V47" s="328"/>
    </row>
    <row r="48" spans="1:22" s="58" customFormat="1" ht="12" customHeight="1" thickBot="1" x14ac:dyDescent="0.3">
      <c r="A48" s="55"/>
      <c r="B48" s="55"/>
      <c r="C48" s="55"/>
      <c r="D48" s="55"/>
      <c r="E48" s="55"/>
      <c r="F48" s="55"/>
      <c r="G48" s="56"/>
      <c r="H48" s="56"/>
      <c r="I48" s="57"/>
      <c r="J48" s="57"/>
      <c r="K48" s="57"/>
    </row>
    <row r="49" spans="1:37" s="26" customFormat="1" ht="25.5" customHeight="1" x14ac:dyDescent="0.25">
      <c r="A49" s="716" t="s">
        <v>5</v>
      </c>
      <c r="B49" s="718" t="s">
        <v>6</v>
      </c>
      <c r="C49" s="720" t="s">
        <v>7</v>
      </c>
      <c r="D49" s="778"/>
      <c r="E49" s="170" t="s">
        <v>89</v>
      </c>
      <c r="F49" s="266" t="s">
        <v>830</v>
      </c>
      <c r="G49" s="264" t="s">
        <v>690</v>
      </c>
      <c r="H49" s="158" t="s">
        <v>12</v>
      </c>
      <c r="I49" s="805" t="s">
        <v>281</v>
      </c>
      <c r="J49" s="732" t="s">
        <v>13</v>
      </c>
      <c r="K49" s="734" t="s">
        <v>282</v>
      </c>
      <c r="L49" s="25"/>
      <c r="N49" s="945"/>
      <c r="O49" s="945"/>
      <c r="P49" s="945"/>
      <c r="Q49" s="945"/>
      <c r="R49" s="945"/>
      <c r="S49" s="945"/>
      <c r="T49" s="945"/>
      <c r="U49" s="945"/>
      <c r="V49" s="945"/>
      <c r="W49" s="945"/>
      <c r="X49" s="945"/>
      <c r="Y49" s="945"/>
      <c r="Z49" s="945"/>
      <c r="AA49" s="945"/>
      <c r="AB49" s="945"/>
      <c r="AC49" s="945"/>
      <c r="AD49" s="945"/>
      <c r="AE49" s="945"/>
      <c r="AF49" s="945"/>
      <c r="AG49" s="945"/>
      <c r="AH49" s="945"/>
      <c r="AI49" s="945"/>
      <c r="AJ49" s="945"/>
      <c r="AK49" s="945"/>
    </row>
    <row r="50" spans="1:37" ht="15.75" customHeight="1" thickBot="1" x14ac:dyDescent="0.3">
      <c r="A50" s="860"/>
      <c r="B50" s="861"/>
      <c r="C50" s="938"/>
      <c r="D50" s="862"/>
      <c r="E50" s="322" t="s">
        <v>95</v>
      </c>
      <c r="F50" s="267" t="s">
        <v>831</v>
      </c>
      <c r="G50" s="265" t="s">
        <v>691</v>
      </c>
      <c r="H50" s="159" t="s">
        <v>280</v>
      </c>
      <c r="I50" s="806"/>
      <c r="J50" s="733"/>
      <c r="K50" s="735"/>
    </row>
    <row r="51" spans="1:37" ht="27.75" customHeight="1" x14ac:dyDescent="0.25">
      <c r="A51" s="939"/>
      <c r="B51" s="280" t="s">
        <v>799</v>
      </c>
      <c r="C51" s="684" t="s">
        <v>805</v>
      </c>
      <c r="D51" s="685"/>
      <c r="E51" s="99" t="s">
        <v>792</v>
      </c>
      <c r="F51" s="229">
        <v>45</v>
      </c>
      <c r="G51" s="329">
        <v>0.4</v>
      </c>
      <c r="H51" s="155">
        <f>'Конвертация цен'!H563</f>
        <v>1615.7418724028355</v>
      </c>
      <c r="I51" s="46">
        <f>H51-H51*Оглавление!$K$22</f>
        <v>807.87093620141775</v>
      </c>
      <c r="J51" s="77"/>
      <c r="K51" s="43">
        <f t="shared" si="1"/>
        <v>0</v>
      </c>
    </row>
    <row r="52" spans="1:37" ht="27.95" customHeight="1" x14ac:dyDescent="0.25">
      <c r="A52" s="940"/>
      <c r="B52" s="281" t="s">
        <v>867</v>
      </c>
      <c r="C52" s="686" t="s">
        <v>925</v>
      </c>
      <c r="D52" s="687"/>
      <c r="E52" s="100">
        <v>80</v>
      </c>
      <c r="F52" s="228">
        <v>45</v>
      </c>
      <c r="G52" s="330">
        <v>0.2</v>
      </c>
      <c r="H52" s="156">
        <f>'Конвертация цен'!H564</f>
        <v>1146.4189684673674</v>
      </c>
      <c r="I52" s="47">
        <f>H52-H52*Оглавление!$K$22</f>
        <v>573.20948423368372</v>
      </c>
      <c r="J52" s="39"/>
      <c r="K52" s="44">
        <f t="shared" ref="K52:K56" si="12">J52*I52</f>
        <v>0</v>
      </c>
    </row>
    <row r="53" spans="1:37" ht="27.95" customHeight="1" thickBot="1" x14ac:dyDescent="0.3">
      <c r="A53" s="941"/>
      <c r="B53" s="282" t="s">
        <v>832</v>
      </c>
      <c r="C53" s="688" t="s">
        <v>834</v>
      </c>
      <c r="D53" s="689"/>
      <c r="E53" s="101" t="s">
        <v>822</v>
      </c>
      <c r="F53" s="230">
        <v>45</v>
      </c>
      <c r="G53" s="331">
        <v>0.7</v>
      </c>
      <c r="H53" s="157">
        <f>'Конвертация цен'!H565</f>
        <v>4871.6695184551454</v>
      </c>
      <c r="I53" s="48">
        <f>H53-H53*Оглавление!$K$22</f>
        <v>2435.8347592275727</v>
      </c>
      <c r="J53" s="78"/>
      <c r="K53" s="45">
        <f t="shared" si="12"/>
        <v>0</v>
      </c>
    </row>
    <row r="54" spans="1:37" ht="27.75" customHeight="1" x14ac:dyDescent="0.25">
      <c r="A54" s="939"/>
      <c r="B54" s="280" t="s">
        <v>800</v>
      </c>
      <c r="C54" s="684" t="s">
        <v>806</v>
      </c>
      <c r="D54" s="685"/>
      <c r="E54" s="99" t="s">
        <v>792</v>
      </c>
      <c r="F54" s="229">
        <v>90</v>
      </c>
      <c r="G54" s="329">
        <v>0.6</v>
      </c>
      <c r="H54" s="155">
        <f>'Конвертация цен'!H566</f>
        <v>1527.7438279149351</v>
      </c>
      <c r="I54" s="46">
        <f>H54-H54*Оглавление!$K$22</f>
        <v>763.87191395746754</v>
      </c>
      <c r="J54" s="77"/>
      <c r="K54" s="43">
        <f t="shared" si="12"/>
        <v>0</v>
      </c>
    </row>
    <row r="55" spans="1:37" ht="27.75" customHeight="1" x14ac:dyDescent="0.25">
      <c r="A55" s="940"/>
      <c r="B55" s="281" t="s">
        <v>869</v>
      </c>
      <c r="C55" s="686" t="s">
        <v>926</v>
      </c>
      <c r="D55" s="687"/>
      <c r="E55" s="100">
        <v>80</v>
      </c>
      <c r="F55" s="228">
        <v>90</v>
      </c>
      <c r="G55" s="330">
        <v>0.3</v>
      </c>
      <c r="H55" s="156">
        <f>'Конвертация цен'!H567</f>
        <v>943.53458812026395</v>
      </c>
      <c r="I55" s="47">
        <f>H55-H55*Оглавление!$K$22</f>
        <v>471.76729406013197</v>
      </c>
      <c r="J55" s="39"/>
      <c r="K55" s="44">
        <f t="shared" si="12"/>
        <v>0</v>
      </c>
    </row>
    <row r="56" spans="1:37" ht="27.95" customHeight="1" thickBot="1" x14ac:dyDescent="0.3">
      <c r="A56" s="941"/>
      <c r="B56" s="282" t="s">
        <v>833</v>
      </c>
      <c r="C56" s="688" t="s">
        <v>835</v>
      </c>
      <c r="D56" s="689"/>
      <c r="E56" s="101" t="s">
        <v>822</v>
      </c>
      <c r="F56" s="230">
        <v>90</v>
      </c>
      <c r="G56" s="331">
        <v>1</v>
      </c>
      <c r="H56" s="157">
        <f>'Конвертация цен'!H568</f>
        <v>4871.6695184551454</v>
      </c>
      <c r="I56" s="48">
        <f>H56-H56*Оглавление!$K$22</f>
        <v>2435.8347592275727</v>
      </c>
      <c r="J56" s="78"/>
      <c r="K56" s="45">
        <f t="shared" si="12"/>
        <v>0</v>
      </c>
    </row>
    <row r="57" spans="1:37" ht="76.5" customHeight="1" thickBot="1" x14ac:dyDescent="0.3">
      <c r="A57" s="352"/>
      <c r="B57" s="318" t="s">
        <v>836</v>
      </c>
      <c r="C57" s="807" t="s">
        <v>837</v>
      </c>
      <c r="D57" s="809"/>
      <c r="E57" s="313" t="s">
        <v>792</v>
      </c>
      <c r="F57" s="319">
        <v>90</v>
      </c>
      <c r="G57" s="321">
        <v>0.8</v>
      </c>
      <c r="H57" s="191">
        <f>'Конвертация цен'!H569</f>
        <v>2021.5106330970423</v>
      </c>
      <c r="I57" s="91">
        <f>H57-H57*Оглавление!$K$22</f>
        <v>1010.7553165485211</v>
      </c>
      <c r="J57" s="309"/>
      <c r="K57" s="311">
        <f t="shared" si="1"/>
        <v>0</v>
      </c>
      <c r="R57" s="328"/>
      <c r="S57" s="328"/>
      <c r="T57" s="328"/>
      <c r="U57" s="328"/>
      <c r="V57" s="328"/>
    </row>
    <row r="58" spans="1:37" s="18" customFormat="1" ht="12" x14ac:dyDescent="0.2">
      <c r="A58" s="73"/>
      <c r="B58" s="72"/>
      <c r="C58" s="279"/>
      <c r="D58" s="16"/>
      <c r="E58" s="16"/>
      <c r="F58" s="16"/>
      <c r="G58" s="16"/>
      <c r="H58" s="17"/>
      <c r="I58" s="16"/>
      <c r="J58" s="16"/>
      <c r="K58" s="16"/>
    </row>
    <row r="59" spans="1:37" s="18" customFormat="1" ht="12" x14ac:dyDescent="0.2">
      <c r="A59" s="40" t="s">
        <v>885</v>
      </c>
      <c r="B59" s="65"/>
      <c r="C59" s="70"/>
      <c r="D59" s="16"/>
      <c r="E59" s="16"/>
      <c r="F59" s="16"/>
      <c r="G59" s="16"/>
      <c r="H59" s="17"/>
      <c r="I59" s="16"/>
      <c r="J59" s="16"/>
      <c r="K59" s="16"/>
    </row>
    <row r="60" spans="1:37" s="18" customFormat="1" ht="12" x14ac:dyDescent="0.2">
      <c r="A60" s="55" t="s">
        <v>886</v>
      </c>
      <c r="B60" s="66"/>
      <c r="C60" s="70"/>
      <c r="D60" s="16"/>
      <c r="E60" s="16"/>
      <c r="F60" s="16"/>
      <c r="G60" s="16"/>
      <c r="H60" s="17"/>
      <c r="I60" s="16"/>
      <c r="J60" s="16"/>
      <c r="K60" s="16"/>
    </row>
    <row r="61" spans="1:37" s="18" customFormat="1" ht="12" x14ac:dyDescent="0.2">
      <c r="A61" s="55" t="s">
        <v>855</v>
      </c>
      <c r="B61" s="66"/>
      <c r="C61" s="70"/>
      <c r="D61" s="16"/>
      <c r="E61" s="16"/>
      <c r="F61" s="16"/>
      <c r="G61" s="16"/>
      <c r="H61" s="17"/>
      <c r="I61" s="16"/>
      <c r="J61" s="16"/>
      <c r="K61" s="16"/>
    </row>
    <row r="62" spans="1:37" s="18" customFormat="1" ht="12" x14ac:dyDescent="0.2">
      <c r="A62" s="55" t="s">
        <v>903</v>
      </c>
      <c r="B62" s="66"/>
      <c r="C62" s="70"/>
      <c r="D62" s="16"/>
      <c r="E62" s="16"/>
      <c r="F62" s="16"/>
      <c r="G62" s="16"/>
      <c r="H62" s="17"/>
      <c r="I62" s="16"/>
      <c r="J62" s="16"/>
      <c r="K62" s="16"/>
    </row>
    <row r="63" spans="1:37" s="18" customFormat="1" ht="11.25" customHeight="1" thickBot="1" x14ac:dyDescent="0.25">
      <c r="A63" s="64"/>
      <c r="B63" s="66"/>
      <c r="C63" s="70"/>
      <c r="D63" s="16"/>
      <c r="E63" s="16"/>
      <c r="F63" s="16"/>
      <c r="G63" s="16"/>
      <c r="H63" s="17"/>
      <c r="I63" s="16"/>
      <c r="J63" s="16"/>
      <c r="K63" s="16"/>
    </row>
    <row r="64" spans="1:37" s="18" customFormat="1" ht="25.5" customHeight="1" x14ac:dyDescent="0.2">
      <c r="A64" s="716" t="s">
        <v>5</v>
      </c>
      <c r="B64" s="718" t="s">
        <v>6</v>
      </c>
      <c r="C64" s="720" t="s">
        <v>7</v>
      </c>
      <c r="D64" s="778"/>
      <c r="E64" s="170" t="s">
        <v>89</v>
      </c>
      <c r="F64" s="266" t="s">
        <v>778</v>
      </c>
      <c r="G64" s="264" t="s">
        <v>690</v>
      </c>
      <c r="H64" s="158" t="s">
        <v>12</v>
      </c>
      <c r="I64" s="805" t="s">
        <v>281</v>
      </c>
      <c r="J64" s="732" t="s">
        <v>13</v>
      </c>
      <c r="K64" s="734" t="s">
        <v>282</v>
      </c>
    </row>
    <row r="65" spans="1:37" s="18" customFormat="1" ht="15.75" customHeight="1" thickBot="1" x14ac:dyDescent="0.25">
      <c r="A65" s="717"/>
      <c r="B65" s="719"/>
      <c r="C65" s="722"/>
      <c r="D65" s="779"/>
      <c r="E65" s="322" t="s">
        <v>95</v>
      </c>
      <c r="F65" s="267" t="s">
        <v>96</v>
      </c>
      <c r="G65" s="265" t="s">
        <v>691</v>
      </c>
      <c r="H65" s="159" t="s">
        <v>280</v>
      </c>
      <c r="I65" s="806"/>
      <c r="J65" s="733"/>
      <c r="K65" s="735"/>
    </row>
    <row r="66" spans="1:37" s="18" customFormat="1" ht="24.95" customHeight="1" x14ac:dyDescent="0.2">
      <c r="A66" s="696"/>
      <c r="B66" s="280" t="s">
        <v>887</v>
      </c>
      <c r="C66" s="684" t="s">
        <v>900</v>
      </c>
      <c r="D66" s="685"/>
      <c r="E66" s="99">
        <v>80</v>
      </c>
      <c r="F66" s="342">
        <v>0.25</v>
      </c>
      <c r="G66" s="329">
        <v>0.5</v>
      </c>
      <c r="H66" s="155">
        <f>'Конвертация цен'!H584</f>
        <v>2065.5096553409921</v>
      </c>
      <c r="I66" s="46">
        <f>H66-H66*Оглавление!$K$22</f>
        <v>1032.7548276704961</v>
      </c>
      <c r="J66" s="77"/>
      <c r="K66" s="43">
        <f>J66*I66</f>
        <v>0</v>
      </c>
    </row>
    <row r="67" spans="1:37" s="18" customFormat="1" ht="24.95" customHeight="1" x14ac:dyDescent="0.2">
      <c r="A67" s="697"/>
      <c r="B67" s="281" t="s">
        <v>888</v>
      </c>
      <c r="C67" s="686" t="s">
        <v>901</v>
      </c>
      <c r="D67" s="687"/>
      <c r="E67" s="100">
        <v>80</v>
      </c>
      <c r="F67" s="338">
        <v>0.25</v>
      </c>
      <c r="G67" s="330">
        <v>0.4</v>
      </c>
      <c r="H67" s="156">
        <f>'Конвертация цен'!H585</f>
        <v>1774.6272305059886</v>
      </c>
      <c r="I67" s="47">
        <f>H67-H67*Оглавление!$K$22</f>
        <v>887.31361525299428</v>
      </c>
      <c r="J67" s="39"/>
      <c r="K67" s="44">
        <f>J67*I67</f>
        <v>0</v>
      </c>
    </row>
    <row r="68" spans="1:37" s="18" customFormat="1" ht="24.95" customHeight="1" x14ac:dyDescent="0.2">
      <c r="A68" s="697"/>
      <c r="B68" s="281" t="s">
        <v>889</v>
      </c>
      <c r="C68" s="686" t="s">
        <v>907</v>
      </c>
      <c r="D68" s="687"/>
      <c r="E68" s="100">
        <v>80</v>
      </c>
      <c r="F68" s="284">
        <v>0.5</v>
      </c>
      <c r="G68" s="330">
        <v>1.1000000000000001</v>
      </c>
      <c r="H68" s="156">
        <f>'Конвертация цен'!H586</f>
        <v>2627.7193840136883</v>
      </c>
      <c r="I68" s="47">
        <f>H68-H68*Оглавление!$K$22</f>
        <v>1313.8596920068442</v>
      </c>
      <c r="J68" s="39"/>
      <c r="K68" s="44">
        <f t="shared" ref="K68:K69" si="13">J68*I68</f>
        <v>0</v>
      </c>
    </row>
    <row r="69" spans="1:37" s="18" customFormat="1" ht="24.95" customHeight="1" x14ac:dyDescent="0.2">
      <c r="A69" s="697"/>
      <c r="B69" s="281" t="s">
        <v>891</v>
      </c>
      <c r="C69" s="686" t="s">
        <v>908</v>
      </c>
      <c r="D69" s="687"/>
      <c r="E69" s="100">
        <v>80</v>
      </c>
      <c r="F69" s="284">
        <v>0.5</v>
      </c>
      <c r="G69" s="330">
        <v>1</v>
      </c>
      <c r="H69" s="156">
        <f>'Конвертация цен'!H587</f>
        <v>2515.277438279149</v>
      </c>
      <c r="I69" s="47">
        <f>H69-H69*Оглавление!$K$22</f>
        <v>1257.6387191395745</v>
      </c>
      <c r="J69" s="39"/>
      <c r="K69" s="44">
        <f t="shared" si="13"/>
        <v>0</v>
      </c>
    </row>
    <row r="70" spans="1:37" s="18" customFormat="1" ht="24.95" customHeight="1" x14ac:dyDescent="0.2">
      <c r="A70" s="697"/>
      <c r="B70" s="281" t="s">
        <v>892</v>
      </c>
      <c r="C70" s="686" t="s">
        <v>909</v>
      </c>
      <c r="D70" s="687"/>
      <c r="E70" s="100">
        <v>80</v>
      </c>
      <c r="F70" s="228">
        <v>1</v>
      </c>
      <c r="G70" s="330">
        <v>2.2000000000000002</v>
      </c>
      <c r="H70" s="156">
        <f>'Конвертация цен'!H588</f>
        <v>4353.4588120263988</v>
      </c>
      <c r="I70" s="47">
        <f>H70-H70*Оглавление!$K$22</f>
        <v>2176.7294060131994</v>
      </c>
      <c r="J70" s="39"/>
      <c r="K70" s="44">
        <f t="shared" ref="K70:K75" si="14">J70*I70</f>
        <v>0</v>
      </c>
    </row>
    <row r="71" spans="1:37" ht="24.95" customHeight="1" x14ac:dyDescent="0.25">
      <c r="A71" s="697"/>
      <c r="B71" s="281" t="s">
        <v>894</v>
      </c>
      <c r="C71" s="686" t="s">
        <v>910</v>
      </c>
      <c r="D71" s="687"/>
      <c r="E71" s="100">
        <v>80</v>
      </c>
      <c r="F71" s="228">
        <v>1</v>
      </c>
      <c r="G71" s="330">
        <v>2</v>
      </c>
      <c r="H71" s="156">
        <f>'Конвертация цен'!H589</f>
        <v>4175.0183329259344</v>
      </c>
      <c r="I71" s="47">
        <f>H71-H71*Оглавление!$K$22</f>
        <v>2087.5091664629672</v>
      </c>
      <c r="J71" s="39"/>
      <c r="K71" s="44">
        <f t="shared" si="14"/>
        <v>0</v>
      </c>
    </row>
    <row r="72" spans="1:37" ht="24.95" customHeight="1" x14ac:dyDescent="0.25">
      <c r="A72" s="697"/>
      <c r="B72" s="281" t="s">
        <v>896</v>
      </c>
      <c r="C72" s="686" t="s">
        <v>911</v>
      </c>
      <c r="D72" s="687"/>
      <c r="E72" s="100">
        <v>80</v>
      </c>
      <c r="F72" s="228">
        <v>1.5</v>
      </c>
      <c r="G72" s="330">
        <v>3.3</v>
      </c>
      <c r="H72" s="156">
        <f>'Конвертация цен'!H590</f>
        <v>6262.5274993889025</v>
      </c>
      <c r="I72" s="47">
        <f>H72-H72*Оглавление!$K$22</f>
        <v>3131.2637496944512</v>
      </c>
      <c r="J72" s="39"/>
      <c r="K72" s="44">
        <f t="shared" si="14"/>
        <v>0</v>
      </c>
    </row>
    <row r="73" spans="1:37" ht="24.95" customHeight="1" thickBot="1" x14ac:dyDescent="0.3">
      <c r="A73" s="698"/>
      <c r="B73" s="282" t="s">
        <v>898</v>
      </c>
      <c r="C73" s="688" t="s">
        <v>912</v>
      </c>
      <c r="D73" s="689"/>
      <c r="E73" s="101">
        <v>80</v>
      </c>
      <c r="F73" s="230">
        <v>2</v>
      </c>
      <c r="G73" s="331">
        <v>4.4000000000000004</v>
      </c>
      <c r="H73" s="157">
        <f>'Конвертация цен'!H591</f>
        <v>7518.9440234661452</v>
      </c>
      <c r="I73" s="48">
        <f>H73-H73*Оглавление!$K$22</f>
        <v>3759.4720117330726</v>
      </c>
      <c r="J73" s="78"/>
      <c r="K73" s="45">
        <f t="shared" si="14"/>
        <v>0</v>
      </c>
    </row>
    <row r="74" spans="1:37" ht="76.5" customHeight="1" thickBot="1" x14ac:dyDescent="0.3">
      <c r="A74" s="288"/>
      <c r="B74" s="289" t="s">
        <v>904</v>
      </c>
      <c r="C74" s="785" t="s">
        <v>905</v>
      </c>
      <c r="D74" s="787"/>
      <c r="E74" s="290">
        <v>80</v>
      </c>
      <c r="F74" s="347">
        <v>1</v>
      </c>
      <c r="G74" s="327">
        <v>2.2000000000000002</v>
      </c>
      <c r="H74" s="292">
        <f>'Конвертация цен'!H592</f>
        <v>10637.985822537277</v>
      </c>
      <c r="I74" s="131">
        <f>H74-H74*Оглавление!$K$22</f>
        <v>5318.9929112686386</v>
      </c>
      <c r="J74" s="293"/>
      <c r="K74" s="133">
        <f t="shared" si="14"/>
        <v>0</v>
      </c>
    </row>
    <row r="75" spans="1:37" ht="76.5" customHeight="1" thickBot="1" x14ac:dyDescent="0.3">
      <c r="A75" s="288"/>
      <c r="B75" s="289" t="s">
        <v>906</v>
      </c>
      <c r="C75" s="785" t="s">
        <v>923</v>
      </c>
      <c r="D75" s="787"/>
      <c r="E75" s="290">
        <v>80</v>
      </c>
      <c r="F75" s="347">
        <v>1</v>
      </c>
      <c r="G75" s="327">
        <v>0.5</v>
      </c>
      <c r="H75" s="292">
        <f>'Конвертация цен'!H593</f>
        <v>2221.9506233194816</v>
      </c>
      <c r="I75" s="131">
        <f>H75-H75*Оглавление!$K$22</f>
        <v>1110.9753116597408</v>
      </c>
      <c r="J75" s="293"/>
      <c r="K75" s="133">
        <f t="shared" si="14"/>
        <v>0</v>
      </c>
    </row>
    <row r="76" spans="1:37" ht="76.5" customHeight="1" thickBot="1" x14ac:dyDescent="0.3">
      <c r="A76" s="288"/>
      <c r="B76" s="289" t="s">
        <v>918</v>
      </c>
      <c r="C76" s="791" t="s">
        <v>922</v>
      </c>
      <c r="D76" s="793"/>
      <c r="E76" s="290">
        <v>80</v>
      </c>
      <c r="F76" s="326">
        <v>0.03</v>
      </c>
      <c r="G76" s="327">
        <v>0.2</v>
      </c>
      <c r="H76" s="292">
        <f>'Конвертация цен'!H594</f>
        <v>1459.3009044243461</v>
      </c>
      <c r="I76" s="131">
        <f>H76-H76*Оглавление!$K$22</f>
        <v>729.65045221217304</v>
      </c>
      <c r="J76" s="293"/>
      <c r="K76" s="133">
        <f t="shared" ref="K76:K77" si="15">J76*I76</f>
        <v>0</v>
      </c>
    </row>
    <row r="77" spans="1:37" ht="76.5" customHeight="1" thickBot="1" x14ac:dyDescent="0.3">
      <c r="A77" s="288"/>
      <c r="B77" s="289" t="s">
        <v>919</v>
      </c>
      <c r="C77" s="791" t="s">
        <v>921</v>
      </c>
      <c r="D77" s="793"/>
      <c r="E77" s="290">
        <v>80</v>
      </c>
      <c r="F77" s="326">
        <v>7.0000000000000007E-2</v>
      </c>
      <c r="G77" s="327">
        <v>0.3</v>
      </c>
      <c r="H77" s="292">
        <f>'Конвертация цен'!H595</f>
        <v>2065.5096553409921</v>
      </c>
      <c r="I77" s="131">
        <f>H77-H77*Оглавление!$K$22</f>
        <v>1032.7548276704961</v>
      </c>
      <c r="J77" s="293"/>
      <c r="K77" s="133">
        <f t="shared" si="15"/>
        <v>0</v>
      </c>
    </row>
    <row r="78" spans="1:37" s="58" customFormat="1" ht="12" customHeight="1" thickBot="1" x14ac:dyDescent="0.3">
      <c r="A78" s="55"/>
      <c r="B78" s="55"/>
      <c r="C78" s="55"/>
      <c r="D78" s="55"/>
      <c r="E78" s="55"/>
      <c r="F78" s="55"/>
      <c r="G78" s="56"/>
      <c r="H78" s="56"/>
      <c r="I78" s="57"/>
      <c r="J78" s="57"/>
      <c r="K78" s="57"/>
    </row>
    <row r="79" spans="1:37" s="26" customFormat="1" ht="25.5" customHeight="1" x14ac:dyDescent="0.25">
      <c r="A79" s="716" t="s">
        <v>5</v>
      </c>
      <c r="B79" s="718" t="s">
        <v>6</v>
      </c>
      <c r="C79" s="720" t="s">
        <v>7</v>
      </c>
      <c r="D79" s="778"/>
      <c r="E79" s="170" t="s">
        <v>89</v>
      </c>
      <c r="F79" s="266" t="s">
        <v>830</v>
      </c>
      <c r="G79" s="264" t="s">
        <v>690</v>
      </c>
      <c r="H79" s="158" t="s">
        <v>12</v>
      </c>
      <c r="I79" s="805" t="s">
        <v>281</v>
      </c>
      <c r="J79" s="732" t="s">
        <v>13</v>
      </c>
      <c r="K79" s="734" t="s">
        <v>282</v>
      </c>
      <c r="L79" s="25"/>
      <c r="N79" s="945"/>
      <c r="O79" s="945"/>
      <c r="P79" s="945"/>
      <c r="Q79" s="945"/>
      <c r="R79" s="945"/>
      <c r="S79" s="945"/>
      <c r="T79" s="945"/>
      <c r="U79" s="945"/>
      <c r="V79" s="945"/>
      <c r="W79" s="945"/>
      <c r="X79" s="945"/>
      <c r="Y79" s="945"/>
      <c r="Z79" s="945"/>
      <c r="AA79" s="945"/>
      <c r="AB79" s="945"/>
      <c r="AC79" s="945"/>
      <c r="AD79" s="945"/>
      <c r="AE79" s="945"/>
      <c r="AF79" s="945"/>
      <c r="AG79" s="945"/>
      <c r="AH79" s="945"/>
      <c r="AI79" s="945"/>
      <c r="AJ79" s="945"/>
      <c r="AK79" s="945"/>
    </row>
    <row r="80" spans="1:37" ht="15.75" thickBot="1" x14ac:dyDescent="0.3">
      <c r="A80" s="717"/>
      <c r="B80" s="719"/>
      <c r="C80" s="722"/>
      <c r="D80" s="779"/>
      <c r="E80" s="263" t="s">
        <v>95</v>
      </c>
      <c r="F80" s="315" t="s">
        <v>831</v>
      </c>
      <c r="G80" s="346" t="s">
        <v>691</v>
      </c>
      <c r="H80" s="190" t="s">
        <v>280</v>
      </c>
      <c r="I80" s="869"/>
      <c r="J80" s="777"/>
      <c r="K80" s="866"/>
    </row>
    <row r="81" spans="1:11" ht="76.5" customHeight="1" thickBot="1" x14ac:dyDescent="0.3">
      <c r="A81" s="356"/>
      <c r="B81" s="289" t="s">
        <v>914</v>
      </c>
      <c r="C81" s="791" t="s">
        <v>927</v>
      </c>
      <c r="D81" s="793"/>
      <c r="E81" s="290">
        <v>80</v>
      </c>
      <c r="F81" s="347">
        <v>45</v>
      </c>
      <c r="G81" s="327">
        <v>0.7</v>
      </c>
      <c r="H81" s="292">
        <f>'Конвертация цен'!H596</f>
        <v>4175.0183329259344</v>
      </c>
      <c r="I81" s="131">
        <f>H81-H81*Оглавление!$K$22</f>
        <v>2087.5091664629672</v>
      </c>
      <c r="J81" s="293"/>
      <c r="K81" s="133">
        <f>I81*J81</f>
        <v>0</v>
      </c>
    </row>
    <row r="82" spans="1:11" ht="76.5" customHeight="1" thickBot="1" x14ac:dyDescent="0.3">
      <c r="A82" s="356"/>
      <c r="B82" s="289" t="s">
        <v>916</v>
      </c>
      <c r="C82" s="791" t="s">
        <v>928</v>
      </c>
      <c r="D82" s="793"/>
      <c r="E82" s="290">
        <v>80</v>
      </c>
      <c r="F82" s="347">
        <v>90</v>
      </c>
      <c r="G82" s="327">
        <v>0.7</v>
      </c>
      <c r="H82" s="292">
        <f>'Конвертация цен'!H597</f>
        <v>4175.0183329259344</v>
      </c>
      <c r="I82" s="131">
        <f>H82-H82*Оглавление!$K$22</f>
        <v>2087.5091664629672</v>
      </c>
      <c r="J82" s="293"/>
      <c r="K82" s="133">
        <f>I82*J82</f>
        <v>0</v>
      </c>
    </row>
    <row r="83" spans="1:11" x14ac:dyDescent="0.25">
      <c r="A83" s="73"/>
      <c r="B83" s="72"/>
      <c r="C83" s="279"/>
      <c r="D83" s="16"/>
      <c r="E83" s="16"/>
      <c r="F83" s="16"/>
      <c r="G83" s="16"/>
      <c r="H83" s="17"/>
      <c r="I83" s="16"/>
      <c r="J83" s="16"/>
      <c r="K83" s="16"/>
    </row>
    <row r="84" spans="1:11" x14ac:dyDescent="0.25">
      <c r="A84" s="40" t="s">
        <v>929</v>
      </c>
      <c r="B84" s="65"/>
      <c r="C84" s="70"/>
      <c r="D84" s="16"/>
      <c r="E84" s="16"/>
      <c r="F84" s="16"/>
      <c r="G84" s="16"/>
      <c r="H84" s="17"/>
      <c r="I84" s="16"/>
      <c r="J84" s="16"/>
      <c r="K84" s="16"/>
    </row>
    <row r="85" spans="1:11" ht="15.75" thickBot="1" x14ac:dyDescent="0.3">
      <c r="A85" s="55"/>
      <c r="B85" s="66"/>
      <c r="C85" s="70"/>
      <c r="D85" s="16"/>
      <c r="E85" s="16"/>
      <c r="F85" s="16"/>
      <c r="G85" s="16"/>
      <c r="H85" s="17"/>
      <c r="I85" s="16"/>
      <c r="J85" s="16"/>
      <c r="K85" s="16"/>
    </row>
    <row r="86" spans="1:11" ht="25.5" customHeight="1" x14ac:dyDescent="0.25">
      <c r="A86" s="716" t="s">
        <v>5</v>
      </c>
      <c r="B86" s="718" t="s">
        <v>6</v>
      </c>
      <c r="C86" s="720" t="s">
        <v>7</v>
      </c>
      <c r="D86" s="778"/>
      <c r="E86" s="927" t="s">
        <v>89</v>
      </c>
      <c r="F86" s="928"/>
      <c r="G86" s="305" t="s">
        <v>690</v>
      </c>
      <c r="H86" s="158" t="s">
        <v>12</v>
      </c>
      <c r="I86" s="805" t="s">
        <v>281</v>
      </c>
      <c r="J86" s="732" t="s">
        <v>13</v>
      </c>
      <c r="K86" s="734" t="s">
        <v>282</v>
      </c>
    </row>
    <row r="87" spans="1:11" ht="15.75" customHeight="1" thickBot="1" x14ac:dyDescent="0.3">
      <c r="A87" s="717"/>
      <c r="B87" s="719"/>
      <c r="C87" s="722"/>
      <c r="D87" s="779"/>
      <c r="E87" s="717" t="s">
        <v>95</v>
      </c>
      <c r="F87" s="929"/>
      <c r="G87" s="306" t="s">
        <v>691</v>
      </c>
      <c r="H87" s="190" t="s">
        <v>280</v>
      </c>
      <c r="I87" s="869"/>
      <c r="J87" s="777"/>
      <c r="K87" s="866"/>
    </row>
    <row r="88" spans="1:11" ht="53.25" customHeight="1" thickBot="1" x14ac:dyDescent="0.3">
      <c r="A88" s="365"/>
      <c r="B88" s="289" t="s">
        <v>930</v>
      </c>
      <c r="C88" s="785" t="s">
        <v>953</v>
      </c>
      <c r="D88" s="787"/>
      <c r="E88" s="925" t="s">
        <v>792</v>
      </c>
      <c r="F88" s="926"/>
      <c r="G88" s="366">
        <v>0.2</v>
      </c>
      <c r="H88" s="292">
        <f>'Конвертация цен'!H598</f>
        <v>765.09410901979948</v>
      </c>
      <c r="I88" s="131">
        <f>H88-H88*Оглавление!$K$22</f>
        <v>382.54705450989974</v>
      </c>
      <c r="J88" s="293"/>
      <c r="K88" s="133">
        <f t="shared" ref="K88" si="16">J88*I88</f>
        <v>0</v>
      </c>
    </row>
    <row r="89" spans="1:11" ht="27" customHeight="1" x14ac:dyDescent="0.25">
      <c r="A89" s="916"/>
      <c r="B89" s="280" t="s">
        <v>931</v>
      </c>
      <c r="C89" s="684" t="s">
        <v>932</v>
      </c>
      <c r="D89" s="685"/>
      <c r="E89" s="919">
        <v>60</v>
      </c>
      <c r="F89" s="920"/>
      <c r="G89" s="362">
        <v>0.1</v>
      </c>
      <c r="H89" s="155">
        <f>'Конвертация цен'!H599</f>
        <v>246.88340259105351</v>
      </c>
      <c r="I89" s="46">
        <f>H89-H89*Оглавление!$K$22</f>
        <v>123.44170129552676</v>
      </c>
      <c r="J89" s="77"/>
      <c r="K89" s="43">
        <f t="shared" ref="K89:K99" si="17">J89*I89</f>
        <v>0</v>
      </c>
    </row>
    <row r="90" spans="1:11" ht="27" customHeight="1" x14ac:dyDescent="0.25">
      <c r="A90" s="918"/>
      <c r="B90" s="281" t="s">
        <v>933</v>
      </c>
      <c r="C90" s="686" t="s">
        <v>934</v>
      </c>
      <c r="D90" s="687"/>
      <c r="E90" s="921">
        <v>80</v>
      </c>
      <c r="F90" s="922"/>
      <c r="G90" s="363">
        <v>0.1</v>
      </c>
      <c r="H90" s="156">
        <f>'Конвертация цен'!H600</f>
        <v>293.32681495966756</v>
      </c>
      <c r="I90" s="47">
        <f>H90-H90*Оглавление!$K$22</f>
        <v>146.66340747983378</v>
      </c>
      <c r="J90" s="39"/>
      <c r="K90" s="44">
        <f t="shared" si="17"/>
        <v>0</v>
      </c>
    </row>
    <row r="91" spans="1:11" ht="27" customHeight="1" x14ac:dyDescent="0.25">
      <c r="A91" s="918"/>
      <c r="B91" s="281" t="s">
        <v>935</v>
      </c>
      <c r="C91" s="686" t="s">
        <v>936</v>
      </c>
      <c r="D91" s="687"/>
      <c r="E91" s="921">
        <v>100</v>
      </c>
      <c r="F91" s="922"/>
      <c r="G91" s="363">
        <v>0.1</v>
      </c>
      <c r="H91" s="156">
        <f>'Конвертация цен'!H601</f>
        <v>315.32632608164261</v>
      </c>
      <c r="I91" s="47">
        <f>H91-H91*Оглавление!$K$22</f>
        <v>157.6631630408213</v>
      </c>
      <c r="J91" s="39"/>
      <c r="K91" s="44">
        <f t="shared" si="17"/>
        <v>0</v>
      </c>
    </row>
    <row r="92" spans="1:11" ht="27" customHeight="1" thickBot="1" x14ac:dyDescent="0.3">
      <c r="A92" s="917"/>
      <c r="B92" s="282" t="s">
        <v>937</v>
      </c>
      <c r="C92" s="688" t="s">
        <v>938</v>
      </c>
      <c r="D92" s="689"/>
      <c r="E92" s="923">
        <v>125</v>
      </c>
      <c r="F92" s="924"/>
      <c r="G92" s="364">
        <v>0.1</v>
      </c>
      <c r="H92" s="157">
        <f>'Конвертация цен'!H602</f>
        <v>471.76729406013197</v>
      </c>
      <c r="I92" s="48">
        <f>H92-H92*Оглавление!$K$22</f>
        <v>235.88364703006599</v>
      </c>
      <c r="J92" s="78"/>
      <c r="K92" s="45">
        <f t="shared" si="17"/>
        <v>0</v>
      </c>
    </row>
    <row r="93" spans="1:11" ht="27" customHeight="1" x14ac:dyDescent="0.25">
      <c r="A93" s="916"/>
      <c r="B93" s="280" t="s">
        <v>939</v>
      </c>
      <c r="C93" s="684" t="s">
        <v>940</v>
      </c>
      <c r="D93" s="685"/>
      <c r="E93" s="919">
        <v>80</v>
      </c>
      <c r="F93" s="920"/>
      <c r="G93" s="362">
        <v>0.1</v>
      </c>
      <c r="H93" s="155">
        <f>'Конвертация цен'!H603</f>
        <v>405.76876069420678</v>
      </c>
      <c r="I93" s="46">
        <f>H93-H93*Оглавление!$K$22</f>
        <v>202.88438034710339</v>
      </c>
      <c r="J93" s="77"/>
      <c r="K93" s="43">
        <f t="shared" si="17"/>
        <v>0</v>
      </c>
    </row>
    <row r="94" spans="1:11" ht="27" customHeight="1" thickBot="1" x14ac:dyDescent="0.3">
      <c r="A94" s="917"/>
      <c r="B94" s="282" t="s">
        <v>941</v>
      </c>
      <c r="C94" s="688" t="s">
        <v>942</v>
      </c>
      <c r="D94" s="689"/>
      <c r="E94" s="923">
        <v>100</v>
      </c>
      <c r="F94" s="924"/>
      <c r="G94" s="364">
        <v>0.1</v>
      </c>
      <c r="H94" s="157">
        <f>'Конвертация цен'!H604</f>
        <v>427.76827181618182</v>
      </c>
      <c r="I94" s="48">
        <f>H94-H94*Оглавление!$K$22</f>
        <v>213.88413590809091</v>
      </c>
      <c r="J94" s="78"/>
      <c r="K94" s="45">
        <f t="shared" si="17"/>
        <v>0</v>
      </c>
    </row>
    <row r="95" spans="1:11" ht="27" customHeight="1" x14ac:dyDescent="0.25">
      <c r="A95" s="916"/>
      <c r="B95" s="280" t="s">
        <v>943</v>
      </c>
      <c r="C95" s="684" t="s">
        <v>944</v>
      </c>
      <c r="D95" s="685"/>
      <c r="E95" s="919">
        <v>80</v>
      </c>
      <c r="F95" s="920"/>
      <c r="G95" s="362">
        <v>0.1</v>
      </c>
      <c r="H95" s="155">
        <f>'Конвертация цен'!H605</f>
        <v>271.32730383769245</v>
      </c>
      <c r="I95" s="46">
        <f>H95-H95*Оглавление!$K$22</f>
        <v>135.66365191884623</v>
      </c>
      <c r="J95" s="77"/>
      <c r="K95" s="43">
        <f t="shared" si="17"/>
        <v>0</v>
      </c>
    </row>
    <row r="96" spans="1:11" ht="27" customHeight="1" x14ac:dyDescent="0.25">
      <c r="A96" s="918"/>
      <c r="B96" s="281" t="s">
        <v>945</v>
      </c>
      <c r="C96" s="686" t="s">
        <v>946</v>
      </c>
      <c r="D96" s="687"/>
      <c r="E96" s="921">
        <v>100</v>
      </c>
      <c r="F96" s="922"/>
      <c r="G96" s="363">
        <v>0.1</v>
      </c>
      <c r="H96" s="156">
        <f>'Конвертация цен'!H606</f>
        <v>246.88340259105351</v>
      </c>
      <c r="I96" s="47">
        <f>H96-H96*Оглавление!$K$22</f>
        <v>123.44170129552676</v>
      </c>
      <c r="J96" s="39"/>
      <c r="K96" s="44">
        <f t="shared" si="17"/>
        <v>0</v>
      </c>
    </row>
    <row r="97" spans="1:11" ht="27" customHeight="1" thickBot="1" x14ac:dyDescent="0.3">
      <c r="A97" s="917"/>
      <c r="B97" s="282" t="s">
        <v>947</v>
      </c>
      <c r="C97" s="688" t="s">
        <v>948</v>
      </c>
      <c r="D97" s="689"/>
      <c r="E97" s="923">
        <v>125</v>
      </c>
      <c r="F97" s="924"/>
      <c r="G97" s="364">
        <v>0.1</v>
      </c>
      <c r="H97" s="157">
        <f>'Конвертация цен'!H607</f>
        <v>315.32632608164261</v>
      </c>
      <c r="I97" s="48">
        <f>H97-H97*Оглавление!$K$22</f>
        <v>157.6631630408213</v>
      </c>
      <c r="J97" s="78"/>
      <c r="K97" s="45">
        <f t="shared" si="17"/>
        <v>0</v>
      </c>
    </row>
    <row r="98" spans="1:11" ht="53.25" customHeight="1" thickBot="1" x14ac:dyDescent="0.3">
      <c r="A98" s="365"/>
      <c r="B98" s="289" t="s">
        <v>949</v>
      </c>
      <c r="C98" s="785" t="s">
        <v>950</v>
      </c>
      <c r="D98" s="787"/>
      <c r="E98" s="925">
        <v>100</v>
      </c>
      <c r="F98" s="926"/>
      <c r="G98" s="366">
        <v>0.1</v>
      </c>
      <c r="H98" s="292">
        <f>'Конвертация цен'!H608</f>
        <v>293.32681495966756</v>
      </c>
      <c r="I98" s="131">
        <f>H98-H98*Оглавление!$K$22</f>
        <v>146.66340747983378</v>
      </c>
      <c r="J98" s="293"/>
      <c r="K98" s="133">
        <f t="shared" si="17"/>
        <v>0</v>
      </c>
    </row>
    <row r="99" spans="1:11" ht="53.25" customHeight="1" thickBot="1" x14ac:dyDescent="0.3">
      <c r="A99" s="365"/>
      <c r="B99" s="289" t="s">
        <v>951</v>
      </c>
      <c r="C99" s="785" t="s">
        <v>952</v>
      </c>
      <c r="D99" s="787"/>
      <c r="E99" s="925">
        <v>100</v>
      </c>
      <c r="F99" s="926"/>
      <c r="G99" s="366">
        <v>0.1</v>
      </c>
      <c r="H99" s="292">
        <f>'Конвертация цен'!H609</f>
        <v>293.32681495966756</v>
      </c>
      <c r="I99" s="131">
        <f>H99-H99*Оглавление!$K$22</f>
        <v>146.66340747983378</v>
      </c>
      <c r="J99" s="293"/>
      <c r="K99" s="133">
        <f t="shared" si="17"/>
        <v>0</v>
      </c>
    </row>
  </sheetData>
  <protectedRanges>
    <protectedRange sqref="K10:K11 K79:K80 K49:K50 K64:K65 K86:K87" name="区域1_4_2_2_2"/>
    <protectedRange password="CE2A" sqref="K10:K11 K79:K80 K49:K50 K64:K65 K86:K87" name="区域1_1_5_2_2_2"/>
    <protectedRange sqref="E11 E80:F80 E50:F50 E65 E87" name="区域1_2_2_1_2"/>
    <protectedRange password="CE2A" sqref="E11 E80:F80 E50:F50 E65 E87" name="区域1_1_2_2_1_2"/>
    <protectedRange sqref="G11 G80 G50 G65 G87" name="区域1_3_2_1_2"/>
    <protectedRange password="CE2A" sqref="G11 G80 G50 G65 G87" name="区域1_1_4_2_1_2"/>
    <protectedRange sqref="H10:H11 J10:J11 H79:H80 J79:J80 H49:H50 J49:J50 H64:H65 J64:J65 H86:H87 J86:J87" name="区域1_4_2_1_1_2"/>
    <protectedRange password="CE2A" sqref="H10:H11 J10:J11 H79:H80 J79:J80 H49:H50 J49:J50 H64:H65 J64:J65 H86:H87 J86:J87" name="区域1_1_5_2_1_1_2"/>
    <protectedRange sqref="C10 B10:B11 C11:D11 C79 B79:B80 C80:D80 C49 B49:B50 C50:D50 C64 B64:B65 C65:D65 C86 B86:B87 C87:D87" name="区域1_7_2_1_2"/>
    <protectedRange password="CE2A" sqref="C10 B10:B11 C11:D11 C79 B79:B80 C80:D80 C49 B49:B50 C50:D50 C64 B64:B65 C65:D65 C86 B86:B87 C87:D87" name="区域1_1_6_2_1_2"/>
    <protectedRange sqref="I66:I78 I51:I57 I12:I48 I83 I88:I99 I81:I82" name="区域1_69_2_4"/>
    <protectedRange password="CE2A" sqref="I66:I78 I51:I57 I12:I48 I83 I88:I99 I81:I82" name="区域1_1_17_2_4"/>
    <protectedRange sqref="J12:K48 J66:K78 J51:K57 J83:K83 J88:K99 J81:K82" name="区域1_69_2_4_1"/>
    <protectedRange password="CE2A" sqref="J12:K48 J66:K78 J51:K57 J83:K83 J88:K99 J81:K82" name="区域1_1_17_2_4_1"/>
  </protectedRanges>
  <mergeCells count="132">
    <mergeCell ref="K79:K80"/>
    <mergeCell ref="N79:AK79"/>
    <mergeCell ref="A66:A73"/>
    <mergeCell ref="C73:D73"/>
    <mergeCell ref="C70:D70"/>
    <mergeCell ref="C71:D71"/>
    <mergeCell ref="C72:D72"/>
    <mergeCell ref="C74:D74"/>
    <mergeCell ref="C75:D75"/>
    <mergeCell ref="I79:I80"/>
    <mergeCell ref="N49:AK49"/>
    <mergeCell ref="A18:A33"/>
    <mergeCell ref="C33:D33"/>
    <mergeCell ref="C20:D20"/>
    <mergeCell ref="C24:D24"/>
    <mergeCell ref="C28:D28"/>
    <mergeCell ref="C31:D31"/>
    <mergeCell ref="I49:I50"/>
    <mergeCell ref="J49:J50"/>
    <mergeCell ref="K49:K50"/>
    <mergeCell ref="C21:D21"/>
    <mergeCell ref="C25:D25"/>
    <mergeCell ref="C19:D19"/>
    <mergeCell ref="C23:D23"/>
    <mergeCell ref="C43:D43"/>
    <mergeCell ref="A42:A43"/>
    <mergeCell ref="C44:D44"/>
    <mergeCell ref="C45:D45"/>
    <mergeCell ref="C38:D38"/>
    <mergeCell ref="A40:A41"/>
    <mergeCell ref="C41:D41"/>
    <mergeCell ref="C46:D46"/>
    <mergeCell ref="N10:AK10"/>
    <mergeCell ref="C66:D66"/>
    <mergeCell ref="C67:D67"/>
    <mergeCell ref="C68:D68"/>
    <mergeCell ref="C69:D69"/>
    <mergeCell ref="K64:K65"/>
    <mergeCell ref="C32:D32"/>
    <mergeCell ref="C54:D54"/>
    <mergeCell ref="C55:D55"/>
    <mergeCell ref="C18:D18"/>
    <mergeCell ref="C26:D26"/>
    <mergeCell ref="C30:D30"/>
    <mergeCell ref="C22:D22"/>
    <mergeCell ref="C12:D12"/>
    <mergeCell ref="C14:D14"/>
    <mergeCell ref="C16:D16"/>
    <mergeCell ref="C27:D27"/>
    <mergeCell ref="C17:D17"/>
    <mergeCell ref="C29:D29"/>
    <mergeCell ref="C57:D57"/>
    <mergeCell ref="C37:D37"/>
    <mergeCell ref="C39:D39"/>
    <mergeCell ref="C40:D40"/>
    <mergeCell ref="C53:D53"/>
    <mergeCell ref="A4:H4"/>
    <mergeCell ref="I7:K7"/>
    <mergeCell ref="J9:K9"/>
    <mergeCell ref="A10:A11"/>
    <mergeCell ref="B10:B11"/>
    <mergeCell ref="C10:D11"/>
    <mergeCell ref="I10:I11"/>
    <mergeCell ref="J10:J11"/>
    <mergeCell ref="K10:K11"/>
    <mergeCell ref="A12:A15"/>
    <mergeCell ref="C13:D13"/>
    <mergeCell ref="C15:D15"/>
    <mergeCell ref="A64:A65"/>
    <mergeCell ref="B64:B65"/>
    <mergeCell ref="C64:D65"/>
    <mergeCell ref="I64:I65"/>
    <mergeCell ref="J64:J65"/>
    <mergeCell ref="C81:D81"/>
    <mergeCell ref="C51:D51"/>
    <mergeCell ref="C49:D50"/>
    <mergeCell ref="C52:D52"/>
    <mergeCell ref="A54:A56"/>
    <mergeCell ref="A34:A35"/>
    <mergeCell ref="A36:A38"/>
    <mergeCell ref="C56:D56"/>
    <mergeCell ref="A51:A53"/>
    <mergeCell ref="A49:A50"/>
    <mergeCell ref="B49:B50"/>
    <mergeCell ref="C34:D34"/>
    <mergeCell ref="C35:D35"/>
    <mergeCell ref="C36:D36"/>
    <mergeCell ref="J79:J80"/>
    <mergeCell ref="C82:D82"/>
    <mergeCell ref="C77:D77"/>
    <mergeCell ref="C76:D76"/>
    <mergeCell ref="A79:A80"/>
    <mergeCell ref="B79:B80"/>
    <mergeCell ref="C79:D80"/>
    <mergeCell ref="A16:A17"/>
    <mergeCell ref="C42:D42"/>
    <mergeCell ref="C47:D47"/>
    <mergeCell ref="A86:A87"/>
    <mergeCell ref="B86:B87"/>
    <mergeCell ref="C86:D87"/>
    <mergeCell ref="I86:I87"/>
    <mergeCell ref="J86:J87"/>
    <mergeCell ref="K86:K87"/>
    <mergeCell ref="C88:D88"/>
    <mergeCell ref="C89:D89"/>
    <mergeCell ref="E86:F86"/>
    <mergeCell ref="E87:F87"/>
    <mergeCell ref="E88:F88"/>
    <mergeCell ref="E89:F89"/>
    <mergeCell ref="A89:A92"/>
    <mergeCell ref="A93:A94"/>
    <mergeCell ref="A95:A97"/>
    <mergeCell ref="E95:F95"/>
    <mergeCell ref="E96:F96"/>
    <mergeCell ref="E97:F97"/>
    <mergeCell ref="E98:F98"/>
    <mergeCell ref="E99:F99"/>
    <mergeCell ref="E90:F90"/>
    <mergeCell ref="E91:F91"/>
    <mergeCell ref="E92:F92"/>
    <mergeCell ref="E93:F93"/>
    <mergeCell ref="E94:F94"/>
    <mergeCell ref="C95:D95"/>
    <mergeCell ref="C96:D96"/>
    <mergeCell ref="C97:D97"/>
    <mergeCell ref="C98:D98"/>
    <mergeCell ref="C99:D99"/>
    <mergeCell ref="C90:D90"/>
    <mergeCell ref="C91:D91"/>
    <mergeCell ref="C92:D92"/>
    <mergeCell ref="C93:D93"/>
    <mergeCell ref="C94:D94"/>
  </mergeCells>
  <phoneticPr fontId="49" type="noConversion"/>
  <hyperlinks>
    <hyperlink ref="I7:J7" location="Оглавление!A1" display="Оглавление!A1" xr:uid="{9534276F-0C85-49B6-829D-FBD4A8B721CF}"/>
  </hyperlinks>
  <pageMargins left="0.31496062992125984" right="0.31496062992125984" top="0.55118110236220474" bottom="0.55118110236220474" header="0.31496062992125984" footer="0.31496062992125984"/>
  <pageSetup paperSize="9" scale="55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5ABE3-2454-4859-BBC6-622DE120424C}">
  <sheetPr codeName="Лист12">
    <outlinePr summaryBelow="0" summaryRight="0"/>
  </sheetPr>
  <dimension ref="A1:M624"/>
  <sheetViews>
    <sheetView zoomScaleNormal="100" workbookViewId="0">
      <selection activeCell="G13" sqref="G13"/>
    </sheetView>
  </sheetViews>
  <sheetFormatPr defaultRowHeight="15" outlineLevelRow="1" x14ac:dyDescent="0.25"/>
  <cols>
    <col min="1" max="2" width="5.7109375" customWidth="1"/>
    <col min="3" max="3" width="17.5703125" bestFit="1" customWidth="1"/>
    <col min="4" max="4" width="65.7109375" customWidth="1"/>
    <col min="5" max="5" width="48.85546875" customWidth="1"/>
    <col min="6" max="6" width="18.140625" customWidth="1"/>
    <col min="7" max="7" width="17.7109375" style="400" customWidth="1"/>
    <col min="8" max="8" width="12.7109375" bestFit="1" customWidth="1"/>
    <col min="9" max="9" width="10.5703125" bestFit="1" customWidth="1"/>
    <col min="10" max="10" width="19.85546875" bestFit="1" customWidth="1"/>
    <col min="11" max="11" width="10.140625" bestFit="1" customWidth="1"/>
  </cols>
  <sheetData>
    <row r="1" spans="1:13" x14ac:dyDescent="0.25">
      <c r="C1" s="458">
        <v>1</v>
      </c>
      <c r="D1" s="458">
        <f>C1+1</f>
        <v>2</v>
      </c>
      <c r="E1" s="458">
        <f t="shared" ref="E1:H1" si="0">D1+1</f>
        <v>3</v>
      </c>
      <c r="F1" s="458">
        <f t="shared" si="0"/>
        <v>4</v>
      </c>
      <c r="G1" s="458">
        <f t="shared" si="0"/>
        <v>5</v>
      </c>
      <c r="H1" s="458">
        <f t="shared" si="0"/>
        <v>6</v>
      </c>
    </row>
    <row r="2" spans="1:13" x14ac:dyDescent="0.25">
      <c r="A2" s="165" t="s">
        <v>643</v>
      </c>
      <c r="B2" s="165" t="s">
        <v>280</v>
      </c>
      <c r="I2" s="377" t="s">
        <v>30</v>
      </c>
      <c r="J2" s="378" t="s">
        <v>1321</v>
      </c>
      <c r="K2" s="379">
        <f ca="1">TODAY()</f>
        <v>46120</v>
      </c>
      <c r="L2" s="380">
        <f ca="1">GetRate(I2,K2)</f>
        <v>91.027900695800781</v>
      </c>
    </row>
    <row r="3" spans="1:13" x14ac:dyDescent="0.25">
      <c r="A3" s="178">
        <v>1</v>
      </c>
      <c r="B3" s="178">
        <v>100</v>
      </c>
    </row>
    <row r="4" spans="1:13" x14ac:dyDescent="0.25">
      <c r="A4" s="979" t="s">
        <v>644</v>
      </c>
      <c r="B4" s="979"/>
      <c r="C4" s="979"/>
      <c r="D4" s="979"/>
      <c r="E4" s="979"/>
      <c r="F4" s="979"/>
      <c r="G4" s="979"/>
      <c r="H4" s="979"/>
    </row>
    <row r="5" spans="1:13" outlineLevel="1" x14ac:dyDescent="0.25">
      <c r="C5" s="967" t="s">
        <v>6</v>
      </c>
      <c r="D5" s="967" t="s">
        <v>7</v>
      </c>
      <c r="E5" s="967"/>
      <c r="F5" s="967" t="s">
        <v>8</v>
      </c>
      <c r="G5" s="401" t="s">
        <v>12</v>
      </c>
      <c r="H5" s="142" t="s">
        <v>12</v>
      </c>
    </row>
    <row r="6" spans="1:13" outlineLevel="1" x14ac:dyDescent="0.25">
      <c r="C6" s="660"/>
      <c r="D6" s="660"/>
      <c r="E6" s="660"/>
      <c r="F6" s="660"/>
      <c r="G6" s="402" t="s">
        <v>30</v>
      </c>
      <c r="H6" s="83" t="s">
        <v>280</v>
      </c>
    </row>
    <row r="7" spans="1:13" outlineLevel="1" x14ac:dyDescent="0.25">
      <c r="C7" s="143" t="s">
        <v>24</v>
      </c>
      <c r="D7" s="662" t="s">
        <v>15</v>
      </c>
      <c r="E7" s="662"/>
      <c r="F7" s="28" t="s">
        <v>16</v>
      </c>
      <c r="G7" s="403">
        <v>4.63</v>
      </c>
      <c r="H7" s="136">
        <f t="shared" ref="H7:H42" si="1">G7*$B$3</f>
        <v>463</v>
      </c>
      <c r="M7" s="388"/>
    </row>
    <row r="8" spans="1:13" outlineLevel="1" x14ac:dyDescent="0.25">
      <c r="C8" s="143" t="s">
        <v>25</v>
      </c>
      <c r="D8" s="662"/>
      <c r="E8" s="662"/>
      <c r="F8" s="28" t="s">
        <v>17</v>
      </c>
      <c r="G8" s="403">
        <v>6.97</v>
      </c>
      <c r="H8" s="136">
        <f t="shared" si="1"/>
        <v>697</v>
      </c>
    </row>
    <row r="9" spans="1:13" outlineLevel="1" x14ac:dyDescent="0.25">
      <c r="C9" s="143" t="s">
        <v>26</v>
      </c>
      <c r="D9" s="662"/>
      <c r="E9" s="662"/>
      <c r="F9" s="28" t="s">
        <v>18</v>
      </c>
      <c r="G9" s="403">
        <v>10.64</v>
      </c>
      <c r="H9" s="136">
        <f t="shared" si="1"/>
        <v>1064</v>
      </c>
    </row>
    <row r="10" spans="1:13" outlineLevel="1" x14ac:dyDescent="0.25">
      <c r="C10" s="143" t="s">
        <v>27</v>
      </c>
      <c r="D10" s="662"/>
      <c r="E10" s="662"/>
      <c r="F10" s="28" t="s">
        <v>19</v>
      </c>
      <c r="G10" s="403">
        <v>17.05</v>
      </c>
      <c r="H10" s="136">
        <f t="shared" si="1"/>
        <v>1705</v>
      </c>
    </row>
    <row r="11" spans="1:13" outlineLevel="1" x14ac:dyDescent="0.25">
      <c r="C11" s="143" t="s">
        <v>28</v>
      </c>
      <c r="D11" s="662"/>
      <c r="E11" s="662"/>
      <c r="F11" s="28" t="s">
        <v>20</v>
      </c>
      <c r="G11" s="403">
        <v>27.59</v>
      </c>
      <c r="H11" s="136">
        <f t="shared" si="1"/>
        <v>2759</v>
      </c>
    </row>
    <row r="12" spans="1:13" outlineLevel="1" x14ac:dyDescent="0.25">
      <c r="C12" s="143" t="s">
        <v>29</v>
      </c>
      <c r="D12" s="662"/>
      <c r="E12" s="662"/>
      <c r="F12" s="28" t="s">
        <v>21</v>
      </c>
      <c r="G12" s="403">
        <v>44.55</v>
      </c>
      <c r="H12" s="136">
        <f t="shared" si="1"/>
        <v>4455</v>
      </c>
    </row>
    <row r="13" spans="1:13" outlineLevel="1" x14ac:dyDescent="0.25">
      <c r="C13" s="143" t="s">
        <v>31</v>
      </c>
      <c r="D13" s="662" t="s">
        <v>35</v>
      </c>
      <c r="E13" s="662"/>
      <c r="F13" s="28" t="s">
        <v>16</v>
      </c>
      <c r="G13" s="403">
        <v>4.63</v>
      </c>
      <c r="H13" s="136">
        <f t="shared" si="1"/>
        <v>463</v>
      </c>
    </row>
    <row r="14" spans="1:13" outlineLevel="1" x14ac:dyDescent="0.25">
      <c r="C14" s="143" t="s">
        <v>32</v>
      </c>
      <c r="D14" s="662"/>
      <c r="E14" s="662"/>
      <c r="F14" s="28" t="s">
        <v>17</v>
      </c>
      <c r="G14" s="403">
        <v>6.97</v>
      </c>
      <c r="H14" s="136">
        <f t="shared" si="1"/>
        <v>697</v>
      </c>
    </row>
    <row r="15" spans="1:13" outlineLevel="1" x14ac:dyDescent="0.25">
      <c r="C15" s="143" t="s">
        <v>33</v>
      </c>
      <c r="D15" s="662"/>
      <c r="E15" s="662"/>
      <c r="F15" s="28" t="s">
        <v>18</v>
      </c>
      <c r="G15" s="403">
        <v>11.13</v>
      </c>
      <c r="H15" s="136">
        <f t="shared" si="1"/>
        <v>1113</v>
      </c>
    </row>
    <row r="16" spans="1:13" outlineLevel="1" x14ac:dyDescent="0.25">
      <c r="C16" s="143" t="s">
        <v>34</v>
      </c>
      <c r="D16" s="662"/>
      <c r="E16" s="662"/>
      <c r="F16" s="28" t="s">
        <v>19</v>
      </c>
      <c r="G16" s="403">
        <v>16.739999999999998</v>
      </c>
      <c r="H16" s="136">
        <f t="shared" si="1"/>
        <v>1673.9999999999998</v>
      </c>
    </row>
    <row r="17" spans="3:8" outlineLevel="1" x14ac:dyDescent="0.25">
      <c r="C17" s="143" t="s">
        <v>40</v>
      </c>
      <c r="D17" s="662" t="s">
        <v>22</v>
      </c>
      <c r="E17" s="662"/>
      <c r="F17" s="28" t="s">
        <v>16</v>
      </c>
      <c r="G17" s="403">
        <v>5.27</v>
      </c>
      <c r="H17" s="136">
        <f t="shared" si="1"/>
        <v>527</v>
      </c>
    </row>
    <row r="18" spans="3:8" outlineLevel="1" x14ac:dyDescent="0.25">
      <c r="C18" s="143" t="s">
        <v>41</v>
      </c>
      <c r="D18" s="662"/>
      <c r="E18" s="662"/>
      <c r="F18" s="28" t="s">
        <v>17</v>
      </c>
      <c r="G18" s="403">
        <v>7.98</v>
      </c>
      <c r="H18" s="136">
        <f t="shared" si="1"/>
        <v>798</v>
      </c>
    </row>
    <row r="19" spans="3:8" outlineLevel="1" x14ac:dyDescent="0.25">
      <c r="C19" s="143" t="s">
        <v>42</v>
      </c>
      <c r="D19" s="662"/>
      <c r="E19" s="662"/>
      <c r="F19" s="28" t="s">
        <v>18</v>
      </c>
      <c r="G19" s="403">
        <v>13.01</v>
      </c>
      <c r="H19" s="136">
        <f t="shared" si="1"/>
        <v>1301</v>
      </c>
    </row>
    <row r="20" spans="3:8" outlineLevel="1" x14ac:dyDescent="0.25">
      <c r="C20" s="143" t="s">
        <v>43</v>
      </c>
      <c r="D20" s="662"/>
      <c r="E20" s="662"/>
      <c r="F20" s="28" t="s">
        <v>19</v>
      </c>
      <c r="G20" s="403">
        <v>23.11</v>
      </c>
      <c r="H20" s="136">
        <f t="shared" si="1"/>
        <v>2311</v>
      </c>
    </row>
    <row r="21" spans="3:8" outlineLevel="1" x14ac:dyDescent="0.25">
      <c r="C21" s="143" t="s">
        <v>44</v>
      </c>
      <c r="D21" s="662"/>
      <c r="E21" s="662"/>
      <c r="F21" s="28" t="s">
        <v>20</v>
      </c>
      <c r="G21" s="403">
        <v>34.19</v>
      </c>
      <c r="H21" s="136">
        <f t="shared" si="1"/>
        <v>3419</v>
      </c>
    </row>
    <row r="22" spans="3:8" outlineLevel="1" x14ac:dyDescent="0.25">
      <c r="C22" s="143" t="s">
        <v>45</v>
      </c>
      <c r="D22" s="662"/>
      <c r="E22" s="662"/>
      <c r="F22" s="28" t="s">
        <v>21</v>
      </c>
      <c r="G22" s="403">
        <v>53.5</v>
      </c>
      <c r="H22" s="136">
        <f t="shared" si="1"/>
        <v>5350</v>
      </c>
    </row>
    <row r="23" spans="3:8" outlineLevel="1" x14ac:dyDescent="0.25">
      <c r="C23" s="143" t="s">
        <v>47</v>
      </c>
      <c r="D23" s="662" t="s">
        <v>46</v>
      </c>
      <c r="E23" s="662"/>
      <c r="F23" s="28" t="s">
        <v>16</v>
      </c>
      <c r="G23" s="403">
        <v>5.44</v>
      </c>
      <c r="H23" s="136">
        <f t="shared" si="1"/>
        <v>544</v>
      </c>
    </row>
    <row r="24" spans="3:8" outlineLevel="1" x14ac:dyDescent="0.25">
      <c r="C24" s="143" t="s">
        <v>48</v>
      </c>
      <c r="D24" s="662"/>
      <c r="E24" s="662"/>
      <c r="F24" s="28" t="s">
        <v>17</v>
      </c>
      <c r="G24" s="403">
        <v>7.64</v>
      </c>
      <c r="H24" s="136">
        <f t="shared" si="1"/>
        <v>764</v>
      </c>
    </row>
    <row r="25" spans="3:8" outlineLevel="1" x14ac:dyDescent="0.25">
      <c r="C25" s="143" t="s">
        <v>49</v>
      </c>
      <c r="D25" s="662"/>
      <c r="E25" s="662"/>
      <c r="F25" s="28" t="s">
        <v>18</v>
      </c>
      <c r="G25" s="403">
        <v>12.63</v>
      </c>
      <c r="H25" s="136">
        <f t="shared" si="1"/>
        <v>1263</v>
      </c>
    </row>
    <row r="26" spans="3:8" outlineLevel="1" x14ac:dyDescent="0.25">
      <c r="C26" s="143" t="s">
        <v>50</v>
      </c>
      <c r="D26" s="662"/>
      <c r="E26" s="662"/>
      <c r="F26" s="28" t="s">
        <v>19</v>
      </c>
      <c r="G26" s="403">
        <v>21.6</v>
      </c>
      <c r="H26" s="136">
        <f t="shared" si="1"/>
        <v>2160</v>
      </c>
    </row>
    <row r="27" spans="3:8" outlineLevel="1" x14ac:dyDescent="0.25">
      <c r="C27" s="143" t="s">
        <v>51</v>
      </c>
      <c r="D27" s="662" t="s">
        <v>55</v>
      </c>
      <c r="E27" s="662"/>
      <c r="F27" s="38" t="s">
        <v>16</v>
      </c>
      <c r="G27" s="403">
        <v>6.08</v>
      </c>
      <c r="H27" s="136">
        <f t="shared" si="1"/>
        <v>608</v>
      </c>
    </row>
    <row r="28" spans="3:8" outlineLevel="1" x14ac:dyDescent="0.25">
      <c r="C28" s="143" t="s">
        <v>52</v>
      </c>
      <c r="D28" s="662"/>
      <c r="E28" s="662"/>
      <c r="F28" s="38" t="s">
        <v>17</v>
      </c>
      <c r="G28" s="403">
        <v>10.8</v>
      </c>
      <c r="H28" s="136">
        <f t="shared" si="1"/>
        <v>1080</v>
      </c>
    </row>
    <row r="29" spans="3:8" outlineLevel="1" x14ac:dyDescent="0.25">
      <c r="C29" s="143" t="s">
        <v>53</v>
      </c>
      <c r="D29" s="662"/>
      <c r="E29" s="662"/>
      <c r="F29" s="38" t="s">
        <v>18</v>
      </c>
      <c r="G29" s="403">
        <v>16.600000000000001</v>
      </c>
      <c r="H29" s="136">
        <f t="shared" si="1"/>
        <v>1660.0000000000002</v>
      </c>
    </row>
    <row r="30" spans="3:8" outlineLevel="1" x14ac:dyDescent="0.25">
      <c r="C30" s="143" t="s">
        <v>54</v>
      </c>
      <c r="D30" s="662"/>
      <c r="E30" s="662"/>
      <c r="F30" s="38" t="s">
        <v>56</v>
      </c>
      <c r="G30" s="403">
        <v>26.5</v>
      </c>
      <c r="H30" s="136">
        <f t="shared" si="1"/>
        <v>2650</v>
      </c>
    </row>
    <row r="31" spans="3:8" outlineLevel="1" x14ac:dyDescent="0.25">
      <c r="C31" s="143" t="s">
        <v>57</v>
      </c>
      <c r="D31" s="662" t="s">
        <v>23</v>
      </c>
      <c r="E31" s="662"/>
      <c r="F31" s="28" t="s">
        <v>16</v>
      </c>
      <c r="G31" s="403">
        <v>6.003000000000001</v>
      </c>
      <c r="H31" s="136">
        <f t="shared" si="1"/>
        <v>600.30000000000007</v>
      </c>
    </row>
    <row r="32" spans="3:8" outlineLevel="1" x14ac:dyDescent="0.25">
      <c r="C32" s="143" t="s">
        <v>58</v>
      </c>
      <c r="D32" s="662"/>
      <c r="E32" s="662"/>
      <c r="F32" s="28" t="s">
        <v>17</v>
      </c>
      <c r="G32" s="403">
        <v>8.3339999999999996</v>
      </c>
      <c r="H32" s="136">
        <f t="shared" si="1"/>
        <v>833.4</v>
      </c>
    </row>
    <row r="33" spans="1:8" outlineLevel="1" x14ac:dyDescent="0.25">
      <c r="C33" s="143" t="s">
        <v>59</v>
      </c>
      <c r="D33" s="662"/>
      <c r="E33" s="662"/>
      <c r="F33" s="28" t="s">
        <v>18</v>
      </c>
      <c r="G33" s="403">
        <v>10.917</v>
      </c>
      <c r="H33" s="136">
        <f t="shared" si="1"/>
        <v>1091.7</v>
      </c>
    </row>
    <row r="34" spans="1:8" outlineLevel="1" x14ac:dyDescent="0.25">
      <c r="C34" s="143" t="s">
        <v>60</v>
      </c>
      <c r="D34" s="662"/>
      <c r="E34" s="662"/>
      <c r="F34" s="28" t="s">
        <v>19</v>
      </c>
      <c r="G34" s="403">
        <v>16.686</v>
      </c>
      <c r="H34" s="136">
        <f t="shared" si="1"/>
        <v>1668.6</v>
      </c>
    </row>
    <row r="35" spans="1:8" outlineLevel="1" x14ac:dyDescent="0.25">
      <c r="C35" s="143" t="s">
        <v>61</v>
      </c>
      <c r="D35" s="662"/>
      <c r="E35" s="662"/>
      <c r="F35" s="28" t="s">
        <v>20</v>
      </c>
      <c r="G35" s="403">
        <v>25.074000000000002</v>
      </c>
      <c r="H35" s="136">
        <f t="shared" si="1"/>
        <v>2507.4</v>
      </c>
    </row>
    <row r="36" spans="1:8" outlineLevel="1" x14ac:dyDescent="0.25">
      <c r="C36" s="144" t="s">
        <v>62</v>
      </c>
      <c r="D36" s="950"/>
      <c r="E36" s="950"/>
      <c r="F36" s="140" t="s">
        <v>21</v>
      </c>
      <c r="G36" s="403">
        <v>35.783999999999999</v>
      </c>
      <c r="H36" s="136">
        <f t="shared" si="1"/>
        <v>3578.4</v>
      </c>
    </row>
    <row r="37" spans="1:8" outlineLevel="1" x14ac:dyDescent="0.25">
      <c r="C37" s="143" t="s">
        <v>79</v>
      </c>
      <c r="D37" s="662" t="s">
        <v>86</v>
      </c>
      <c r="E37" s="662"/>
      <c r="F37" s="143" t="s">
        <v>16</v>
      </c>
      <c r="G37" s="403">
        <v>4.2840000000000007</v>
      </c>
      <c r="H37" s="136">
        <f t="shared" si="1"/>
        <v>428.40000000000009</v>
      </c>
    </row>
    <row r="38" spans="1:8" outlineLevel="1" x14ac:dyDescent="0.25">
      <c r="C38" s="143" t="s">
        <v>80</v>
      </c>
      <c r="D38" s="662"/>
      <c r="E38" s="662"/>
      <c r="F38" s="143" t="s">
        <v>17</v>
      </c>
      <c r="G38" s="403">
        <v>7.4249999999999998</v>
      </c>
      <c r="H38" s="136">
        <f t="shared" si="1"/>
        <v>742.5</v>
      </c>
    </row>
    <row r="39" spans="1:8" outlineLevel="1" x14ac:dyDescent="0.25">
      <c r="C39" s="143" t="s">
        <v>81</v>
      </c>
      <c r="D39" s="662"/>
      <c r="E39" s="662"/>
      <c r="F39" s="143" t="s">
        <v>18</v>
      </c>
      <c r="G39" s="403">
        <v>11.637</v>
      </c>
      <c r="H39" s="136">
        <f t="shared" si="1"/>
        <v>1163.7</v>
      </c>
    </row>
    <row r="40" spans="1:8" outlineLevel="1" x14ac:dyDescent="0.25">
      <c r="C40" s="143" t="s">
        <v>82</v>
      </c>
      <c r="D40" s="662"/>
      <c r="E40" s="662"/>
      <c r="F40" s="143" t="s">
        <v>19</v>
      </c>
      <c r="G40" s="403">
        <v>21.146999999999998</v>
      </c>
      <c r="H40" s="136">
        <f t="shared" si="1"/>
        <v>2114.6999999999998</v>
      </c>
    </row>
    <row r="41" spans="1:8" outlineLevel="1" x14ac:dyDescent="0.25">
      <c r="C41" s="143" t="s">
        <v>83</v>
      </c>
      <c r="D41" s="662"/>
      <c r="E41" s="662"/>
      <c r="F41" s="143" t="s">
        <v>20</v>
      </c>
      <c r="G41" s="403">
        <v>0</v>
      </c>
      <c r="H41" s="136">
        <f t="shared" si="1"/>
        <v>0</v>
      </c>
    </row>
    <row r="42" spans="1:8" outlineLevel="1" x14ac:dyDescent="0.25">
      <c r="C42" s="144" t="s">
        <v>84</v>
      </c>
      <c r="D42" s="950"/>
      <c r="E42" s="950"/>
      <c r="F42" s="144" t="s">
        <v>21</v>
      </c>
      <c r="G42" s="403">
        <v>40.158000000000001</v>
      </c>
      <c r="H42" s="141">
        <f t="shared" si="1"/>
        <v>4015.8</v>
      </c>
    </row>
    <row r="43" spans="1:8" x14ac:dyDescent="0.25">
      <c r="A43" s="980" t="s">
        <v>645</v>
      </c>
      <c r="B43" s="980"/>
      <c r="C43" s="980"/>
      <c r="D43" s="980"/>
      <c r="E43" s="980"/>
      <c r="F43" s="980"/>
      <c r="G43" s="980"/>
      <c r="H43" s="980"/>
    </row>
    <row r="44" spans="1:8" ht="28.5" customHeight="1" outlineLevel="1" x14ac:dyDescent="0.25">
      <c r="C44" s="982" t="s">
        <v>6</v>
      </c>
      <c r="D44" s="982" t="s">
        <v>7</v>
      </c>
      <c r="E44" s="982"/>
      <c r="F44" s="163" t="s">
        <v>89</v>
      </c>
      <c r="G44" s="404" t="s">
        <v>92</v>
      </c>
      <c r="H44" s="164" t="s">
        <v>92</v>
      </c>
    </row>
    <row r="45" spans="1:8" outlineLevel="1" x14ac:dyDescent="0.25">
      <c r="C45" s="983"/>
      <c r="D45" s="983"/>
      <c r="E45" s="983"/>
      <c r="F45" s="160" t="s">
        <v>95</v>
      </c>
      <c r="G45" s="405" t="s">
        <v>14</v>
      </c>
      <c r="H45" s="161" t="s">
        <v>14</v>
      </c>
    </row>
    <row r="46" spans="1:8" outlineLevel="1" x14ac:dyDescent="0.25">
      <c r="C46" s="134" t="s">
        <v>313</v>
      </c>
      <c r="D46" s="981" t="s">
        <v>321</v>
      </c>
      <c r="E46" s="981"/>
      <c r="F46" s="134">
        <v>16</v>
      </c>
      <c r="G46" s="406">
        <v>109.5</v>
      </c>
      <c r="H46" s="162">
        <f t="shared" ref="H46:H62" si="2">G46*1</f>
        <v>109.5</v>
      </c>
    </row>
    <row r="47" spans="1:8" outlineLevel="1" x14ac:dyDescent="0.25">
      <c r="C47" s="134" t="s">
        <v>314</v>
      </c>
      <c r="D47" s="981" t="s">
        <v>322</v>
      </c>
      <c r="E47" s="981"/>
      <c r="F47" s="134">
        <v>16</v>
      </c>
      <c r="G47" s="406">
        <v>109.5</v>
      </c>
      <c r="H47" s="162">
        <f t="shared" si="2"/>
        <v>109.5</v>
      </c>
    </row>
    <row r="48" spans="1:8" outlineLevel="1" x14ac:dyDescent="0.25">
      <c r="C48" s="134" t="s">
        <v>315</v>
      </c>
      <c r="D48" s="981" t="s">
        <v>323</v>
      </c>
      <c r="E48" s="981"/>
      <c r="F48" s="134">
        <v>16</v>
      </c>
      <c r="G48" s="406">
        <v>109.5</v>
      </c>
      <c r="H48" s="162">
        <f t="shared" si="2"/>
        <v>109.5</v>
      </c>
    </row>
    <row r="49" spans="1:8" outlineLevel="1" x14ac:dyDescent="0.25">
      <c r="C49" s="134" t="s">
        <v>316</v>
      </c>
      <c r="D49" s="981" t="s">
        <v>324</v>
      </c>
      <c r="E49" s="981"/>
      <c r="F49" s="134">
        <v>16</v>
      </c>
      <c r="G49" s="406">
        <v>116</v>
      </c>
      <c r="H49" s="162">
        <f t="shared" si="2"/>
        <v>116</v>
      </c>
    </row>
    <row r="50" spans="1:8" outlineLevel="1" x14ac:dyDescent="0.25">
      <c r="C50" s="134" t="s">
        <v>317</v>
      </c>
      <c r="D50" s="981" t="s">
        <v>325</v>
      </c>
      <c r="E50" s="981"/>
      <c r="F50" s="134">
        <v>16</v>
      </c>
      <c r="G50" s="406">
        <v>116</v>
      </c>
      <c r="H50" s="162">
        <f t="shared" si="2"/>
        <v>116</v>
      </c>
    </row>
    <row r="51" spans="1:8" outlineLevel="1" x14ac:dyDescent="0.25">
      <c r="C51" s="134" t="s">
        <v>1322</v>
      </c>
      <c r="D51" s="981" t="s">
        <v>1323</v>
      </c>
      <c r="E51" s="981"/>
      <c r="F51" s="134">
        <v>20</v>
      </c>
      <c r="G51" s="406">
        <v>161.55000000000001</v>
      </c>
      <c r="H51" s="162">
        <f t="shared" si="2"/>
        <v>161.55000000000001</v>
      </c>
    </row>
    <row r="52" spans="1:8" outlineLevel="1" x14ac:dyDescent="0.25">
      <c r="C52" s="134" t="s">
        <v>318</v>
      </c>
      <c r="D52" s="981" t="s">
        <v>326</v>
      </c>
      <c r="E52" s="981"/>
      <c r="F52" s="134">
        <v>20</v>
      </c>
      <c r="G52" s="406">
        <v>175.7</v>
      </c>
      <c r="H52" s="162">
        <f t="shared" si="2"/>
        <v>175.7</v>
      </c>
    </row>
    <row r="53" spans="1:8" outlineLevel="1" x14ac:dyDescent="0.25">
      <c r="C53" s="134" t="s">
        <v>319</v>
      </c>
      <c r="D53" s="981" t="s">
        <v>327</v>
      </c>
      <c r="E53" s="981"/>
      <c r="F53" s="134">
        <v>25</v>
      </c>
      <c r="G53" s="406">
        <v>301</v>
      </c>
      <c r="H53" s="162">
        <f t="shared" si="2"/>
        <v>301</v>
      </c>
    </row>
    <row r="54" spans="1:8" outlineLevel="1" x14ac:dyDescent="0.25">
      <c r="C54" s="134" t="s">
        <v>320</v>
      </c>
      <c r="D54" s="981" t="s">
        <v>328</v>
      </c>
      <c r="E54" s="981"/>
      <c r="F54" s="134">
        <v>32</v>
      </c>
      <c r="G54" s="406">
        <v>488</v>
      </c>
      <c r="H54" s="162">
        <f t="shared" si="2"/>
        <v>488</v>
      </c>
    </row>
    <row r="55" spans="1:8" outlineLevel="1" x14ac:dyDescent="0.25">
      <c r="C55" s="134" t="s">
        <v>336</v>
      </c>
      <c r="D55" s="984" t="s">
        <v>346</v>
      </c>
      <c r="E55" s="984"/>
      <c r="F55" s="134">
        <v>21</v>
      </c>
      <c r="G55" s="406">
        <v>27.5</v>
      </c>
      <c r="H55" s="162">
        <f t="shared" si="2"/>
        <v>27.5</v>
      </c>
    </row>
    <row r="56" spans="1:8" outlineLevel="1" x14ac:dyDescent="0.25">
      <c r="C56" s="134" t="s">
        <v>337</v>
      </c>
      <c r="D56" s="984" t="s">
        <v>347</v>
      </c>
      <c r="E56" s="984"/>
      <c r="F56" s="134">
        <v>25</v>
      </c>
      <c r="G56" s="406">
        <v>35.5</v>
      </c>
      <c r="H56" s="162">
        <f t="shared" si="2"/>
        <v>35.5</v>
      </c>
    </row>
    <row r="57" spans="1:8" outlineLevel="1" x14ac:dyDescent="0.25">
      <c r="C57" s="134" t="s">
        <v>338</v>
      </c>
      <c r="D57" s="984" t="s">
        <v>348</v>
      </c>
      <c r="E57" s="984"/>
      <c r="F57" s="134">
        <v>32</v>
      </c>
      <c r="G57" s="406">
        <v>46.3</v>
      </c>
      <c r="H57" s="162">
        <f t="shared" si="2"/>
        <v>46.3</v>
      </c>
    </row>
    <row r="58" spans="1:8" outlineLevel="1" x14ac:dyDescent="0.25">
      <c r="C58" s="134" t="s">
        <v>339</v>
      </c>
      <c r="D58" s="984" t="s">
        <v>349</v>
      </c>
      <c r="E58" s="984"/>
      <c r="F58" s="134">
        <v>40</v>
      </c>
      <c r="G58" s="406">
        <v>60.4</v>
      </c>
      <c r="H58" s="162">
        <f t="shared" si="2"/>
        <v>60.4</v>
      </c>
    </row>
    <row r="59" spans="1:8" outlineLevel="1" x14ac:dyDescent="0.25">
      <c r="C59" s="134" t="s">
        <v>340</v>
      </c>
      <c r="D59" s="984" t="s">
        <v>350</v>
      </c>
      <c r="E59" s="984"/>
      <c r="F59" s="134">
        <v>21</v>
      </c>
      <c r="G59" s="406">
        <v>27.5</v>
      </c>
      <c r="H59" s="162">
        <f t="shared" si="2"/>
        <v>27.5</v>
      </c>
    </row>
    <row r="60" spans="1:8" outlineLevel="1" x14ac:dyDescent="0.25">
      <c r="C60" s="134" t="s">
        <v>341</v>
      </c>
      <c r="D60" s="984" t="s">
        <v>351</v>
      </c>
      <c r="E60" s="984"/>
      <c r="F60" s="134">
        <v>25</v>
      </c>
      <c r="G60" s="406">
        <v>35.5</v>
      </c>
      <c r="H60" s="162">
        <f t="shared" si="2"/>
        <v>35.5</v>
      </c>
    </row>
    <row r="61" spans="1:8" outlineLevel="1" x14ac:dyDescent="0.25">
      <c r="C61" s="134" t="s">
        <v>342</v>
      </c>
      <c r="D61" s="984" t="s">
        <v>352</v>
      </c>
      <c r="E61" s="984"/>
      <c r="F61" s="134">
        <v>32</v>
      </c>
      <c r="G61" s="406">
        <v>46.3</v>
      </c>
      <c r="H61" s="162">
        <f t="shared" si="2"/>
        <v>46.3</v>
      </c>
    </row>
    <row r="62" spans="1:8" outlineLevel="1" x14ac:dyDescent="0.25">
      <c r="C62" s="166" t="s">
        <v>343</v>
      </c>
      <c r="D62" s="985" t="s">
        <v>353</v>
      </c>
      <c r="E62" s="985"/>
      <c r="F62" s="166">
        <v>40</v>
      </c>
      <c r="G62" s="406">
        <v>60.4</v>
      </c>
      <c r="H62" s="167">
        <f t="shared" si="2"/>
        <v>60.4</v>
      </c>
    </row>
    <row r="63" spans="1:8" x14ac:dyDescent="0.25">
      <c r="A63" s="972" t="s">
        <v>87</v>
      </c>
      <c r="B63" s="972"/>
      <c r="C63" s="972"/>
      <c r="D63" s="972"/>
      <c r="E63" s="972"/>
      <c r="F63" s="972"/>
      <c r="G63" s="973"/>
      <c r="H63" s="973"/>
    </row>
    <row r="64" spans="1:8" outlineLevel="1" x14ac:dyDescent="0.25">
      <c r="C64" s="967" t="s">
        <v>6</v>
      </c>
      <c r="D64" s="967" t="s">
        <v>7</v>
      </c>
      <c r="E64" s="967"/>
      <c r="F64" s="968" t="s">
        <v>8</v>
      </c>
      <c r="G64" s="83" t="s">
        <v>12</v>
      </c>
      <c r="H64" s="83" t="s">
        <v>12</v>
      </c>
    </row>
    <row r="65" spans="3:11" outlineLevel="1" x14ac:dyDescent="0.25">
      <c r="C65" s="660"/>
      <c r="D65" s="660"/>
      <c r="E65" s="660"/>
      <c r="F65" s="953"/>
      <c r="G65" s="83" t="s">
        <v>280</v>
      </c>
      <c r="H65" s="83" t="s">
        <v>280</v>
      </c>
      <c r="J65" s="386" t="s">
        <v>1453</v>
      </c>
      <c r="K65" s="398" t="s">
        <v>1463</v>
      </c>
    </row>
    <row r="66" spans="3:11" outlineLevel="1" x14ac:dyDescent="0.25">
      <c r="C66" s="393" t="s">
        <v>363</v>
      </c>
      <c r="D66" s="974" t="s">
        <v>367</v>
      </c>
      <c r="E66" s="974"/>
      <c r="F66" s="115">
        <v>16</v>
      </c>
      <c r="G66" s="403">
        <v>17</v>
      </c>
      <c r="H66" s="136">
        <f t="shared" ref="H66:H97" si="3">G66*1</f>
        <v>17</v>
      </c>
      <c r="J66" s="387" t="s">
        <v>1431</v>
      </c>
    </row>
    <row r="67" spans="3:11" outlineLevel="1" x14ac:dyDescent="0.25">
      <c r="C67" s="393" t="s">
        <v>364</v>
      </c>
      <c r="D67" s="974" t="s">
        <v>368</v>
      </c>
      <c r="E67" s="974"/>
      <c r="F67" s="115">
        <v>20</v>
      </c>
      <c r="G67" s="403">
        <v>20</v>
      </c>
      <c r="H67" s="136">
        <f t="shared" si="3"/>
        <v>20</v>
      </c>
      <c r="J67" s="387" t="s">
        <v>1432</v>
      </c>
    </row>
    <row r="68" spans="3:11" outlineLevel="1" x14ac:dyDescent="0.25">
      <c r="C68" s="393" t="s">
        <v>365</v>
      </c>
      <c r="D68" s="974" t="s">
        <v>369</v>
      </c>
      <c r="E68" s="974"/>
      <c r="F68" s="115">
        <v>25</v>
      </c>
      <c r="G68" s="403">
        <v>30</v>
      </c>
      <c r="H68" s="136">
        <f t="shared" si="3"/>
        <v>30</v>
      </c>
      <c r="J68" s="387" t="s">
        <v>1433</v>
      </c>
    </row>
    <row r="69" spans="3:11" outlineLevel="1" x14ac:dyDescent="0.25">
      <c r="C69" s="393" t="s">
        <v>366</v>
      </c>
      <c r="D69" s="974" t="s">
        <v>370</v>
      </c>
      <c r="E69" s="974"/>
      <c r="F69" s="115">
        <v>32</v>
      </c>
      <c r="G69" s="403">
        <v>53.262</v>
      </c>
      <c r="H69" s="136">
        <f t="shared" si="3"/>
        <v>53.262</v>
      </c>
      <c r="J69" s="387" t="s">
        <v>1434</v>
      </c>
    </row>
    <row r="70" spans="3:11" outlineLevel="1" x14ac:dyDescent="0.25">
      <c r="C70" s="393" t="s">
        <v>371</v>
      </c>
      <c r="D70" s="974" t="s">
        <v>376</v>
      </c>
      <c r="E70" s="974"/>
      <c r="F70" s="115" t="s">
        <v>381</v>
      </c>
      <c r="G70" s="403">
        <v>82.871910000000014</v>
      </c>
      <c r="H70" s="136">
        <f t="shared" si="3"/>
        <v>82.871910000000014</v>
      </c>
      <c r="J70" s="387" t="s">
        <v>1435</v>
      </c>
    </row>
    <row r="71" spans="3:11" outlineLevel="1" x14ac:dyDescent="0.25">
      <c r="C71" s="393" t="s">
        <v>372</v>
      </c>
      <c r="D71" s="974" t="s">
        <v>377</v>
      </c>
      <c r="E71" s="974"/>
      <c r="F71" s="115" t="s">
        <v>382</v>
      </c>
      <c r="G71" s="403">
        <v>156.53583000000003</v>
      </c>
      <c r="H71" s="136">
        <f t="shared" si="3"/>
        <v>156.53583000000003</v>
      </c>
      <c r="J71" s="387" t="s">
        <v>1436</v>
      </c>
    </row>
    <row r="72" spans="3:11" outlineLevel="1" x14ac:dyDescent="0.25">
      <c r="C72" s="393" t="s">
        <v>373</v>
      </c>
      <c r="D72" s="974" t="s">
        <v>378</v>
      </c>
      <c r="E72" s="974"/>
      <c r="F72" s="115" t="s">
        <v>383</v>
      </c>
      <c r="G72" s="403">
        <v>222.66594000000003</v>
      </c>
      <c r="H72" s="136">
        <f t="shared" si="3"/>
        <v>222.66594000000003</v>
      </c>
      <c r="J72" s="387" t="s">
        <v>1437</v>
      </c>
    </row>
    <row r="73" spans="3:11" outlineLevel="1" x14ac:dyDescent="0.25">
      <c r="C73" s="393" t="s">
        <v>374</v>
      </c>
      <c r="D73" s="974" t="s">
        <v>379</v>
      </c>
      <c r="E73" s="974"/>
      <c r="F73" s="115" t="s">
        <v>384</v>
      </c>
      <c r="G73" s="403">
        <v>540.76013999999998</v>
      </c>
      <c r="H73" s="136">
        <f t="shared" si="3"/>
        <v>540.76013999999998</v>
      </c>
      <c r="J73" s="387" t="s">
        <v>1438</v>
      </c>
    </row>
    <row r="74" spans="3:11" outlineLevel="1" x14ac:dyDescent="0.25">
      <c r="C74" s="179" t="s">
        <v>375</v>
      </c>
      <c r="D74" s="974" t="s">
        <v>380</v>
      </c>
      <c r="E74" s="974"/>
      <c r="F74" s="115" t="s">
        <v>385</v>
      </c>
      <c r="G74" s="403" t="e">
        <v>#N/A</v>
      </c>
      <c r="H74" s="136" t="e">
        <f t="shared" si="3"/>
        <v>#N/A</v>
      </c>
      <c r="J74" s="387" t="s">
        <v>1439</v>
      </c>
    </row>
    <row r="75" spans="3:11" outlineLevel="1" x14ac:dyDescent="0.25">
      <c r="C75" s="393" t="s">
        <v>386</v>
      </c>
      <c r="D75" s="978" t="s">
        <v>433</v>
      </c>
      <c r="E75" s="978"/>
      <c r="F75" s="115" t="s">
        <v>393</v>
      </c>
      <c r="G75" s="403">
        <v>130</v>
      </c>
      <c r="H75" s="136">
        <f t="shared" si="3"/>
        <v>130</v>
      </c>
      <c r="J75" s="387" t="s">
        <v>1440</v>
      </c>
    </row>
    <row r="76" spans="3:11" outlineLevel="1" x14ac:dyDescent="0.25">
      <c r="C76" s="393" t="s">
        <v>387</v>
      </c>
      <c r="D76" s="978" t="s">
        <v>434</v>
      </c>
      <c r="E76" s="978"/>
      <c r="F76" s="115" t="s">
        <v>394</v>
      </c>
      <c r="G76" s="403">
        <v>205.92414000000002</v>
      </c>
      <c r="H76" s="136">
        <f t="shared" si="3"/>
        <v>205.92414000000002</v>
      </c>
      <c r="J76" s="387" t="s">
        <v>1441</v>
      </c>
    </row>
    <row r="77" spans="3:11" outlineLevel="1" x14ac:dyDescent="0.25">
      <c r="C77" s="393" t="s">
        <v>388</v>
      </c>
      <c r="D77" s="978" t="s">
        <v>435</v>
      </c>
      <c r="E77" s="978"/>
      <c r="F77" s="115" t="s">
        <v>395</v>
      </c>
      <c r="G77" s="403">
        <v>205.92414000000002</v>
      </c>
      <c r="H77" s="136">
        <f t="shared" si="3"/>
        <v>205.92414000000002</v>
      </c>
      <c r="J77" s="387" t="s">
        <v>1442</v>
      </c>
    </row>
    <row r="78" spans="3:11" outlineLevel="1" x14ac:dyDescent="0.25">
      <c r="C78" s="393" t="s">
        <v>389</v>
      </c>
      <c r="D78" s="978" t="s">
        <v>436</v>
      </c>
      <c r="E78" s="978"/>
      <c r="F78" s="115" t="s">
        <v>396</v>
      </c>
      <c r="G78" s="403">
        <v>701.48142000000018</v>
      </c>
      <c r="H78" s="136">
        <f t="shared" si="3"/>
        <v>701.48142000000018</v>
      </c>
      <c r="J78" s="387" t="s">
        <v>1443</v>
      </c>
    </row>
    <row r="79" spans="3:11" outlineLevel="1" x14ac:dyDescent="0.25">
      <c r="C79" s="393" t="s">
        <v>390</v>
      </c>
      <c r="D79" s="978" t="s">
        <v>437</v>
      </c>
      <c r="E79" s="978"/>
      <c r="F79" s="115" t="s">
        <v>397</v>
      </c>
      <c r="G79" s="403">
        <v>549.13103999999998</v>
      </c>
      <c r="H79" s="136">
        <f t="shared" si="3"/>
        <v>549.13103999999998</v>
      </c>
      <c r="J79" s="387" t="s">
        <v>1444</v>
      </c>
    </row>
    <row r="80" spans="3:11" outlineLevel="1" x14ac:dyDescent="0.25">
      <c r="C80" s="179" t="s">
        <v>391</v>
      </c>
      <c r="D80" s="978" t="s">
        <v>438</v>
      </c>
      <c r="E80" s="978"/>
      <c r="F80" s="115" t="s">
        <v>398</v>
      </c>
      <c r="G80" s="403" t="e">
        <v>#N/A</v>
      </c>
      <c r="H80" s="136" t="e">
        <f t="shared" si="3"/>
        <v>#N/A</v>
      </c>
      <c r="J80" s="387" t="s">
        <v>1445</v>
      </c>
    </row>
    <row r="81" spans="3:10" outlineLevel="1" x14ac:dyDescent="0.25">
      <c r="C81" s="179" t="s">
        <v>392</v>
      </c>
      <c r="D81" s="978" t="s">
        <v>439</v>
      </c>
      <c r="E81" s="978"/>
      <c r="F81" s="115" t="s">
        <v>399</v>
      </c>
      <c r="G81" s="403" t="e">
        <v>#N/A</v>
      </c>
      <c r="H81" s="136" t="e">
        <f t="shared" si="3"/>
        <v>#N/A</v>
      </c>
      <c r="J81" s="387" t="s">
        <v>1446</v>
      </c>
    </row>
    <row r="82" spans="3:10" outlineLevel="1" x14ac:dyDescent="0.25">
      <c r="C82" s="393" t="s">
        <v>400</v>
      </c>
      <c r="D82" s="974" t="s">
        <v>411</v>
      </c>
      <c r="E82" s="974"/>
      <c r="F82" s="115" t="s">
        <v>422</v>
      </c>
      <c r="G82" s="403">
        <v>99</v>
      </c>
      <c r="H82" s="136">
        <f t="shared" si="3"/>
        <v>99</v>
      </c>
      <c r="J82" s="387" t="s">
        <v>1447</v>
      </c>
    </row>
    <row r="83" spans="3:10" outlineLevel="1" x14ac:dyDescent="0.25">
      <c r="C83" s="393" t="s">
        <v>401</v>
      </c>
      <c r="D83" s="974" t="s">
        <v>412</v>
      </c>
      <c r="E83" s="974"/>
      <c r="F83" s="115" t="s">
        <v>423</v>
      </c>
      <c r="G83" s="403">
        <v>120.54096000000001</v>
      </c>
      <c r="H83" s="136">
        <f t="shared" si="3"/>
        <v>120.54096000000001</v>
      </c>
      <c r="J83" s="387" t="s">
        <v>1448</v>
      </c>
    </row>
    <row r="84" spans="3:10" outlineLevel="1" x14ac:dyDescent="0.25">
      <c r="C84" s="393" t="s">
        <v>402</v>
      </c>
      <c r="D84" s="974" t="s">
        <v>413</v>
      </c>
      <c r="E84" s="974"/>
      <c r="F84" s="115" t="s">
        <v>424</v>
      </c>
      <c r="G84" s="403">
        <v>182.48562000000001</v>
      </c>
      <c r="H84" s="136">
        <f t="shared" si="3"/>
        <v>182.48562000000001</v>
      </c>
      <c r="J84" s="387" t="s">
        <v>1449</v>
      </c>
    </row>
    <row r="85" spans="3:10" outlineLevel="1" x14ac:dyDescent="0.25">
      <c r="C85" s="393" t="s">
        <v>403</v>
      </c>
      <c r="D85" s="974" t="s">
        <v>414</v>
      </c>
      <c r="E85" s="974"/>
      <c r="F85" s="115" t="s">
        <v>425</v>
      </c>
      <c r="G85" s="403">
        <v>151.51329000000001</v>
      </c>
      <c r="H85" s="136">
        <f t="shared" si="3"/>
        <v>151.51329000000001</v>
      </c>
      <c r="J85" s="387" t="s">
        <v>1450</v>
      </c>
    </row>
    <row r="86" spans="3:10" outlineLevel="1" x14ac:dyDescent="0.25">
      <c r="C86" s="393" t="s">
        <v>404</v>
      </c>
      <c r="D86" s="974" t="s">
        <v>415</v>
      </c>
      <c r="E86" s="974"/>
      <c r="F86" s="115" t="s">
        <v>426</v>
      </c>
      <c r="G86" s="403">
        <v>165.74382000000003</v>
      </c>
      <c r="H86" s="136">
        <f t="shared" si="3"/>
        <v>165.74382000000003</v>
      </c>
      <c r="J86" s="387" t="s">
        <v>1451</v>
      </c>
    </row>
    <row r="87" spans="3:10" outlineLevel="1" x14ac:dyDescent="0.25">
      <c r="C87" s="393" t="s">
        <v>405</v>
      </c>
      <c r="D87" s="974" t="s">
        <v>416</v>
      </c>
      <c r="E87" s="974"/>
      <c r="F87" s="115" t="s">
        <v>427</v>
      </c>
      <c r="G87" s="403">
        <v>177.46308000000002</v>
      </c>
      <c r="H87" s="136">
        <f t="shared" si="3"/>
        <v>177.46308000000002</v>
      </c>
      <c r="J87" s="387" t="s">
        <v>1452</v>
      </c>
    </row>
    <row r="88" spans="3:10" outlineLevel="1" x14ac:dyDescent="0.25">
      <c r="C88" s="393" t="s">
        <v>406</v>
      </c>
      <c r="D88" s="974" t="s">
        <v>417</v>
      </c>
      <c r="E88" s="974"/>
      <c r="F88" s="115" t="s">
        <v>428</v>
      </c>
      <c r="G88" s="403">
        <v>240.24483000000004</v>
      </c>
      <c r="H88" s="136">
        <f t="shared" si="3"/>
        <v>240.24483000000004</v>
      </c>
      <c r="J88" s="179"/>
    </row>
    <row r="89" spans="3:10" outlineLevel="1" x14ac:dyDescent="0.25">
      <c r="C89" s="393" t="s">
        <v>407</v>
      </c>
      <c r="D89" s="974" t="s">
        <v>418</v>
      </c>
      <c r="E89" s="974"/>
      <c r="F89" s="115" t="s">
        <v>429</v>
      </c>
      <c r="G89" s="403">
        <v>278.75097000000005</v>
      </c>
      <c r="H89" s="136">
        <f t="shared" si="3"/>
        <v>278.75097000000005</v>
      </c>
    </row>
    <row r="90" spans="3:10" outlineLevel="1" x14ac:dyDescent="0.25">
      <c r="C90" s="393" t="s">
        <v>408</v>
      </c>
      <c r="D90" s="974" t="s">
        <v>419</v>
      </c>
      <c r="E90" s="974"/>
      <c r="F90" s="115" t="s">
        <v>430</v>
      </c>
      <c r="G90" s="403">
        <v>486.7275925925926</v>
      </c>
      <c r="H90" s="136">
        <f t="shared" si="3"/>
        <v>486.7275925925926</v>
      </c>
    </row>
    <row r="91" spans="3:10" outlineLevel="1" x14ac:dyDescent="0.25">
      <c r="C91" s="179" t="s">
        <v>409</v>
      </c>
      <c r="D91" s="974" t="s">
        <v>420</v>
      </c>
      <c r="E91" s="974"/>
      <c r="F91" s="115" t="s">
        <v>431</v>
      </c>
      <c r="G91" s="403" t="e">
        <v>#N/A</v>
      </c>
      <c r="H91" s="136" t="e">
        <f t="shared" si="3"/>
        <v>#N/A</v>
      </c>
    </row>
    <row r="92" spans="3:10" outlineLevel="1" x14ac:dyDescent="0.25">
      <c r="C92" s="179" t="s">
        <v>410</v>
      </c>
      <c r="D92" s="974" t="s">
        <v>421</v>
      </c>
      <c r="E92" s="974"/>
      <c r="F92" s="115" t="s">
        <v>432</v>
      </c>
      <c r="G92" s="403" t="e">
        <v>#N/A</v>
      </c>
      <c r="H92" s="136" t="e">
        <f t="shared" si="3"/>
        <v>#N/A</v>
      </c>
    </row>
    <row r="93" spans="3:10" outlineLevel="1" x14ac:dyDescent="0.25">
      <c r="C93" s="393" t="s">
        <v>440</v>
      </c>
      <c r="D93" s="974" t="s">
        <v>449</v>
      </c>
      <c r="E93" s="974"/>
      <c r="F93" s="115" t="s">
        <v>458</v>
      </c>
      <c r="G93" s="403">
        <v>168.25509</v>
      </c>
      <c r="H93" s="136">
        <f t="shared" si="3"/>
        <v>168.25509</v>
      </c>
    </row>
    <row r="94" spans="3:10" outlineLevel="1" x14ac:dyDescent="0.25">
      <c r="C94" s="393" t="s">
        <v>441</v>
      </c>
      <c r="D94" s="974" t="s">
        <v>450</v>
      </c>
      <c r="E94" s="974"/>
      <c r="F94" s="115" t="s">
        <v>459</v>
      </c>
      <c r="G94" s="403">
        <v>181.64853000000002</v>
      </c>
      <c r="H94" s="136">
        <f t="shared" si="3"/>
        <v>181.64853000000002</v>
      </c>
    </row>
    <row r="95" spans="3:10" outlineLevel="1" x14ac:dyDescent="0.25">
      <c r="C95" s="393" t="s">
        <v>442</v>
      </c>
      <c r="D95" s="974" t="s">
        <v>451</v>
      </c>
      <c r="E95" s="974"/>
      <c r="F95" s="115" t="s">
        <v>460</v>
      </c>
      <c r="G95" s="403">
        <v>199.22742</v>
      </c>
      <c r="H95" s="136">
        <f t="shared" si="3"/>
        <v>199.22742</v>
      </c>
    </row>
    <row r="96" spans="3:10" outlineLevel="1" x14ac:dyDescent="0.25">
      <c r="C96" s="393" t="s">
        <v>443</v>
      </c>
      <c r="D96" s="974" t="s">
        <v>452</v>
      </c>
      <c r="E96" s="974"/>
      <c r="F96" s="115" t="s">
        <v>461</v>
      </c>
      <c r="G96" s="403">
        <v>266.19462000000004</v>
      </c>
      <c r="H96" s="136">
        <f t="shared" si="3"/>
        <v>266.19462000000004</v>
      </c>
    </row>
    <row r="97" spans="3:8" outlineLevel="1" x14ac:dyDescent="0.25">
      <c r="C97" s="393" t="s">
        <v>444</v>
      </c>
      <c r="D97" s="974" t="s">
        <v>453</v>
      </c>
      <c r="E97" s="974"/>
      <c r="F97" s="115" t="s">
        <v>462</v>
      </c>
      <c r="G97" s="403">
        <v>293</v>
      </c>
      <c r="H97" s="136">
        <f t="shared" si="3"/>
        <v>293</v>
      </c>
    </row>
    <row r="98" spans="3:8" outlineLevel="1" x14ac:dyDescent="0.25">
      <c r="C98" s="393" t="s">
        <v>445</v>
      </c>
      <c r="D98" s="974" t="s">
        <v>454</v>
      </c>
      <c r="E98" s="974"/>
      <c r="F98" s="115" t="s">
        <v>463</v>
      </c>
      <c r="G98" s="403" t="e">
        <v>#N/A</v>
      </c>
      <c r="H98" s="136" t="e">
        <f t="shared" ref="H98:H129" si="4">G98*1</f>
        <v>#N/A</v>
      </c>
    </row>
    <row r="99" spans="3:8" outlineLevel="1" x14ac:dyDescent="0.25">
      <c r="C99" s="393" t="s">
        <v>446</v>
      </c>
      <c r="D99" s="974" t="s">
        <v>455</v>
      </c>
      <c r="E99" s="974"/>
      <c r="F99" s="115" t="s">
        <v>464</v>
      </c>
      <c r="G99" s="403">
        <v>744.17301000000009</v>
      </c>
      <c r="H99" s="136">
        <f t="shared" si="4"/>
        <v>744.17301000000009</v>
      </c>
    </row>
    <row r="100" spans="3:8" outlineLevel="1" x14ac:dyDescent="0.25">
      <c r="C100" s="179" t="s">
        <v>447</v>
      </c>
      <c r="D100" s="974" t="s">
        <v>456</v>
      </c>
      <c r="E100" s="974"/>
      <c r="F100" s="115" t="s">
        <v>465</v>
      </c>
      <c r="G100" s="403" t="e">
        <v>#N/A</v>
      </c>
      <c r="H100" s="136" t="e">
        <f t="shared" si="4"/>
        <v>#N/A</v>
      </c>
    </row>
    <row r="101" spans="3:8" outlineLevel="1" x14ac:dyDescent="0.25">
      <c r="C101" s="179" t="s">
        <v>448</v>
      </c>
      <c r="D101" s="974" t="s">
        <v>457</v>
      </c>
      <c r="E101" s="974"/>
      <c r="F101" s="115" t="s">
        <v>466</v>
      </c>
      <c r="G101" s="403" t="e">
        <v>#N/A</v>
      </c>
      <c r="H101" s="136" t="e">
        <f t="shared" si="4"/>
        <v>#N/A</v>
      </c>
    </row>
    <row r="102" spans="3:8" outlineLevel="1" x14ac:dyDescent="0.25">
      <c r="C102" s="393" t="s">
        <v>467</v>
      </c>
      <c r="D102" s="974" t="s">
        <v>569</v>
      </c>
      <c r="E102" s="974"/>
      <c r="F102" s="115" t="s">
        <v>381</v>
      </c>
      <c r="G102" s="403">
        <v>128.91185999999999</v>
      </c>
      <c r="H102" s="136">
        <f t="shared" si="4"/>
        <v>128.91185999999999</v>
      </c>
    </row>
    <row r="103" spans="3:8" outlineLevel="1" x14ac:dyDescent="0.25">
      <c r="C103" s="393" t="s">
        <v>468</v>
      </c>
      <c r="D103" s="974" t="s">
        <v>570</v>
      </c>
      <c r="E103" s="974"/>
      <c r="F103" s="115" t="s">
        <v>382</v>
      </c>
      <c r="G103" s="403">
        <v>190.85651999999999</v>
      </c>
      <c r="H103" s="136">
        <f t="shared" si="4"/>
        <v>190.85651999999999</v>
      </c>
    </row>
    <row r="104" spans="3:8" outlineLevel="1" x14ac:dyDescent="0.25">
      <c r="C104" s="393" t="s">
        <v>469</v>
      </c>
      <c r="D104" s="974" t="s">
        <v>571</v>
      </c>
      <c r="E104" s="974"/>
      <c r="F104" s="115" t="s">
        <v>383</v>
      </c>
      <c r="G104" s="403">
        <v>282</v>
      </c>
      <c r="H104" s="136">
        <f t="shared" si="4"/>
        <v>282</v>
      </c>
    </row>
    <row r="105" spans="3:8" outlineLevel="1" x14ac:dyDescent="0.25">
      <c r="C105" s="393" t="s">
        <v>470</v>
      </c>
      <c r="D105" s="974" t="s">
        <v>572</v>
      </c>
      <c r="E105" s="974"/>
      <c r="F105" s="115" t="s">
        <v>384</v>
      </c>
      <c r="G105" s="403">
        <v>574.24374000000012</v>
      </c>
      <c r="H105" s="136">
        <f t="shared" si="4"/>
        <v>574.24374000000012</v>
      </c>
    </row>
    <row r="106" spans="3:8" outlineLevel="1" x14ac:dyDescent="0.25">
      <c r="C106" s="179" t="s">
        <v>471</v>
      </c>
      <c r="D106" s="974" t="s">
        <v>573</v>
      </c>
      <c r="E106" s="974"/>
      <c r="F106" s="115" t="s">
        <v>385</v>
      </c>
      <c r="G106" s="403" t="e">
        <v>#N/A</v>
      </c>
      <c r="H106" s="136" t="e">
        <f t="shared" si="4"/>
        <v>#N/A</v>
      </c>
    </row>
    <row r="107" spans="3:8" outlineLevel="1" x14ac:dyDescent="0.25">
      <c r="C107" s="393" t="s">
        <v>472</v>
      </c>
      <c r="D107" s="974" t="s">
        <v>479</v>
      </c>
      <c r="E107" s="974"/>
      <c r="F107" s="115" t="s">
        <v>422</v>
      </c>
      <c r="G107" s="403">
        <v>161.55837</v>
      </c>
      <c r="H107" s="136">
        <f t="shared" si="4"/>
        <v>161.55837</v>
      </c>
    </row>
    <row r="108" spans="3:8" outlineLevel="1" x14ac:dyDescent="0.25">
      <c r="C108" s="393" t="s">
        <v>473</v>
      </c>
      <c r="D108" s="974" t="s">
        <v>479</v>
      </c>
      <c r="E108" s="974"/>
      <c r="F108" s="115" t="s">
        <v>423</v>
      </c>
      <c r="G108" s="403">
        <v>217.64340000000001</v>
      </c>
      <c r="H108" s="136">
        <f t="shared" si="4"/>
        <v>217.64340000000001</v>
      </c>
    </row>
    <row r="109" spans="3:8" outlineLevel="1" x14ac:dyDescent="0.25">
      <c r="C109" s="393" t="s">
        <v>474</v>
      </c>
      <c r="D109" s="974" t="s">
        <v>479</v>
      </c>
      <c r="E109" s="974"/>
      <c r="F109" s="115" t="s">
        <v>425</v>
      </c>
      <c r="G109" s="403">
        <v>232.71101999999999</v>
      </c>
      <c r="H109" s="136">
        <f t="shared" si="4"/>
        <v>232.71101999999999</v>
      </c>
    </row>
    <row r="110" spans="3:8" outlineLevel="1" x14ac:dyDescent="0.25">
      <c r="C110" s="393" t="s">
        <v>475</v>
      </c>
      <c r="D110" s="974" t="s">
        <v>479</v>
      </c>
      <c r="E110" s="974"/>
      <c r="F110" s="115" t="s">
        <v>427</v>
      </c>
      <c r="G110" s="403">
        <v>392.59521000000007</v>
      </c>
      <c r="H110" s="136">
        <f t="shared" si="4"/>
        <v>392.59521000000007</v>
      </c>
    </row>
    <row r="111" spans="3:8" outlineLevel="1" x14ac:dyDescent="0.25">
      <c r="C111" s="393" t="s">
        <v>476</v>
      </c>
      <c r="D111" s="974" t="s">
        <v>479</v>
      </c>
      <c r="E111" s="974"/>
      <c r="F111" s="115" t="s">
        <v>426</v>
      </c>
      <c r="G111" s="403">
        <v>282.09933000000007</v>
      </c>
      <c r="H111" s="136">
        <f t="shared" si="4"/>
        <v>282.09933000000007</v>
      </c>
    </row>
    <row r="112" spans="3:8" outlineLevel="1" x14ac:dyDescent="0.25">
      <c r="C112" s="393" t="s">
        <v>477</v>
      </c>
      <c r="D112" s="974" t="s">
        <v>479</v>
      </c>
      <c r="E112" s="974"/>
      <c r="F112" s="115" t="s">
        <v>429</v>
      </c>
      <c r="G112" s="403">
        <v>457.05114000000003</v>
      </c>
      <c r="H112" s="136">
        <f t="shared" si="4"/>
        <v>457.05114000000003</v>
      </c>
    </row>
    <row r="113" spans="3:8" outlineLevel="1" x14ac:dyDescent="0.25">
      <c r="C113" s="393" t="s">
        <v>478</v>
      </c>
      <c r="D113" s="974" t="s">
        <v>479</v>
      </c>
      <c r="E113" s="974"/>
      <c r="F113" s="115" t="s">
        <v>430</v>
      </c>
      <c r="G113" s="403">
        <v>744.17301000000009</v>
      </c>
      <c r="H113" s="136">
        <f t="shared" si="4"/>
        <v>744.17301000000009</v>
      </c>
    </row>
    <row r="114" spans="3:8" outlineLevel="1" x14ac:dyDescent="0.25">
      <c r="C114" s="393" t="s">
        <v>480</v>
      </c>
      <c r="D114" s="974" t="s">
        <v>487</v>
      </c>
      <c r="E114" s="974"/>
      <c r="F114" s="115" t="s">
        <v>458</v>
      </c>
      <c r="G114" s="403">
        <v>172.44054000000003</v>
      </c>
      <c r="H114" s="136">
        <f t="shared" si="4"/>
        <v>172.44054000000003</v>
      </c>
    </row>
    <row r="115" spans="3:8" outlineLevel="1" x14ac:dyDescent="0.25">
      <c r="C115" s="393" t="s">
        <v>481</v>
      </c>
      <c r="D115" s="974" t="s">
        <v>487</v>
      </c>
      <c r="E115" s="974"/>
      <c r="F115" s="115" t="s">
        <v>459</v>
      </c>
      <c r="G115" s="403">
        <v>221.82885000000002</v>
      </c>
      <c r="H115" s="136">
        <f t="shared" si="4"/>
        <v>221.82885000000002</v>
      </c>
    </row>
    <row r="116" spans="3:8" outlineLevel="1" x14ac:dyDescent="0.25">
      <c r="C116" s="393" t="s">
        <v>482</v>
      </c>
      <c r="D116" s="974" t="s">
        <v>487</v>
      </c>
      <c r="E116" s="974"/>
      <c r="F116" s="115" t="s">
        <v>460</v>
      </c>
      <c r="G116" s="403">
        <v>262.84626000000003</v>
      </c>
      <c r="H116" s="136">
        <f t="shared" si="4"/>
        <v>262.84626000000003</v>
      </c>
    </row>
    <row r="117" spans="3:8" outlineLevel="1" x14ac:dyDescent="0.25">
      <c r="C117" s="393" t="s">
        <v>483</v>
      </c>
      <c r="D117" s="974" t="s">
        <v>487</v>
      </c>
      <c r="E117" s="974"/>
      <c r="F117" s="115" t="s">
        <v>461</v>
      </c>
      <c r="G117" s="403">
        <v>267.03171000000003</v>
      </c>
      <c r="H117" s="136">
        <f t="shared" si="4"/>
        <v>267.03171000000003</v>
      </c>
    </row>
    <row r="118" spans="3:8" outlineLevel="1" x14ac:dyDescent="0.25">
      <c r="C118" s="393" t="s">
        <v>484</v>
      </c>
      <c r="D118" s="974" t="s">
        <v>487</v>
      </c>
      <c r="E118" s="974"/>
      <c r="F118" s="115" t="s">
        <v>462</v>
      </c>
      <c r="G118" s="403">
        <v>328</v>
      </c>
      <c r="H118" s="136">
        <f t="shared" si="4"/>
        <v>328</v>
      </c>
    </row>
    <row r="119" spans="3:8" outlineLevel="1" x14ac:dyDescent="0.25">
      <c r="C119" s="393" t="s">
        <v>485</v>
      </c>
      <c r="D119" s="974" t="s">
        <v>487</v>
      </c>
      <c r="E119" s="974"/>
      <c r="F119" s="115" t="s">
        <v>463</v>
      </c>
      <c r="G119" s="403">
        <v>577.59210000000007</v>
      </c>
      <c r="H119" s="136">
        <f t="shared" si="4"/>
        <v>577.59210000000007</v>
      </c>
    </row>
    <row r="120" spans="3:8" outlineLevel="1" x14ac:dyDescent="0.25">
      <c r="C120" s="393" t="s">
        <v>486</v>
      </c>
      <c r="D120" s="974" t="s">
        <v>487</v>
      </c>
      <c r="E120" s="974"/>
      <c r="F120" s="115" t="s">
        <v>464</v>
      </c>
      <c r="G120" s="403">
        <v>974.37276000000008</v>
      </c>
      <c r="H120" s="136">
        <f t="shared" si="4"/>
        <v>974.37276000000008</v>
      </c>
    </row>
    <row r="121" spans="3:8" outlineLevel="1" x14ac:dyDescent="0.25">
      <c r="C121" s="393" t="s">
        <v>488</v>
      </c>
      <c r="D121" s="662" t="s">
        <v>493</v>
      </c>
      <c r="E121" s="662"/>
      <c r="F121" s="115" t="s">
        <v>494</v>
      </c>
      <c r="G121" s="403">
        <v>165.79795081967211</v>
      </c>
      <c r="H121" s="136">
        <f t="shared" si="4"/>
        <v>165.79795081967211</v>
      </c>
    </row>
    <row r="122" spans="3:8" outlineLevel="1" x14ac:dyDescent="0.25">
      <c r="C122" s="393" t="s">
        <v>489</v>
      </c>
      <c r="D122" s="662" t="s">
        <v>499</v>
      </c>
      <c r="E122" s="662"/>
      <c r="F122" s="115" t="s">
        <v>495</v>
      </c>
      <c r="G122" s="403">
        <v>249.45282</v>
      </c>
      <c r="H122" s="136">
        <f t="shared" si="4"/>
        <v>249.45282</v>
      </c>
    </row>
    <row r="123" spans="3:8" outlineLevel="1" x14ac:dyDescent="0.25">
      <c r="C123" s="393" t="s">
        <v>490</v>
      </c>
      <c r="D123" s="662" t="s">
        <v>500</v>
      </c>
      <c r="E123" s="662"/>
      <c r="F123" s="115" t="s">
        <v>496</v>
      </c>
      <c r="G123" s="403">
        <v>373.34214000000003</v>
      </c>
      <c r="H123" s="136">
        <f t="shared" si="4"/>
        <v>373.34214000000003</v>
      </c>
    </row>
    <row r="124" spans="3:8" outlineLevel="1" x14ac:dyDescent="0.25">
      <c r="C124" s="393" t="s">
        <v>491</v>
      </c>
      <c r="D124" s="662" t="s">
        <v>501</v>
      </c>
      <c r="E124" s="662"/>
      <c r="F124" s="115" t="s">
        <v>497</v>
      </c>
      <c r="G124" s="403">
        <v>757.56645000000015</v>
      </c>
      <c r="H124" s="136">
        <f t="shared" si="4"/>
        <v>757.56645000000015</v>
      </c>
    </row>
    <row r="125" spans="3:8" outlineLevel="1" x14ac:dyDescent="0.25">
      <c r="C125" s="179" t="s">
        <v>492</v>
      </c>
      <c r="D125" s="662" t="s">
        <v>502</v>
      </c>
      <c r="E125" s="662"/>
      <c r="F125" s="115" t="s">
        <v>498</v>
      </c>
      <c r="G125" s="403" t="e">
        <v>#N/A</v>
      </c>
      <c r="H125" s="136" t="e">
        <f t="shared" si="4"/>
        <v>#N/A</v>
      </c>
    </row>
    <row r="126" spans="3:8" outlineLevel="1" x14ac:dyDescent="0.25">
      <c r="C126" s="393" t="s">
        <v>503</v>
      </c>
      <c r="D126" s="974" t="s">
        <v>525</v>
      </c>
      <c r="E126" s="974"/>
      <c r="F126" s="115" t="s">
        <v>526</v>
      </c>
      <c r="G126" s="403">
        <v>235.22229000000004</v>
      </c>
      <c r="H126" s="136">
        <f t="shared" si="4"/>
        <v>235.22229000000004</v>
      </c>
    </row>
    <row r="127" spans="3:8" outlineLevel="1" x14ac:dyDescent="0.25">
      <c r="C127" s="393" t="s">
        <v>504</v>
      </c>
      <c r="D127" s="974" t="s">
        <v>548</v>
      </c>
      <c r="E127" s="974"/>
      <c r="F127" s="115" t="s">
        <v>527</v>
      </c>
      <c r="G127" s="403">
        <v>235.22229000000004</v>
      </c>
      <c r="H127" s="136">
        <f t="shared" si="4"/>
        <v>235.22229000000004</v>
      </c>
    </row>
    <row r="128" spans="3:8" outlineLevel="1" x14ac:dyDescent="0.25">
      <c r="C128" s="393" t="s">
        <v>505</v>
      </c>
      <c r="D128" s="974" t="s">
        <v>549</v>
      </c>
      <c r="E128" s="974"/>
      <c r="F128" s="115" t="s">
        <v>528</v>
      </c>
      <c r="G128" s="403">
        <v>257.13256038647341</v>
      </c>
      <c r="H128" s="136">
        <f t="shared" si="4"/>
        <v>257.13256038647341</v>
      </c>
    </row>
    <row r="129" spans="3:8" outlineLevel="1" x14ac:dyDescent="0.25">
      <c r="C129" s="393" t="s">
        <v>506</v>
      </c>
      <c r="D129" s="974" t="s">
        <v>550</v>
      </c>
      <c r="E129" s="974"/>
      <c r="F129" s="115" t="s">
        <v>529</v>
      </c>
      <c r="G129" s="403">
        <v>271.21716000000004</v>
      </c>
      <c r="H129" s="136">
        <f t="shared" si="4"/>
        <v>271.21716000000004</v>
      </c>
    </row>
    <row r="130" spans="3:8" outlineLevel="1" x14ac:dyDescent="0.25">
      <c r="C130" s="393" t="s">
        <v>507</v>
      </c>
      <c r="D130" s="974" t="s">
        <v>551</v>
      </c>
      <c r="E130" s="974"/>
      <c r="F130" s="115" t="s">
        <v>530</v>
      </c>
      <c r="G130" s="403">
        <v>368.31960000000004</v>
      </c>
      <c r="H130" s="136">
        <f t="shared" ref="H130:H161" si="5">G130*1</f>
        <v>368.31960000000004</v>
      </c>
    </row>
    <row r="131" spans="3:8" outlineLevel="1" x14ac:dyDescent="0.25">
      <c r="C131" s="393" t="s">
        <v>508</v>
      </c>
      <c r="D131" s="974" t="s">
        <v>552</v>
      </c>
      <c r="E131" s="974"/>
      <c r="F131" s="115" t="s">
        <v>531</v>
      </c>
      <c r="G131" s="403">
        <v>297</v>
      </c>
      <c r="H131" s="136">
        <f t="shared" si="5"/>
        <v>297</v>
      </c>
    </row>
    <row r="132" spans="3:8" outlineLevel="1" x14ac:dyDescent="0.25">
      <c r="C132" s="393" t="s">
        <v>509</v>
      </c>
      <c r="D132" s="974" t="s">
        <v>553</v>
      </c>
      <c r="E132" s="974"/>
      <c r="F132" s="115" t="s">
        <v>532</v>
      </c>
      <c r="G132" s="403">
        <v>353.25198</v>
      </c>
      <c r="H132" s="136">
        <f t="shared" si="5"/>
        <v>353.25198</v>
      </c>
    </row>
    <row r="133" spans="3:8" outlineLevel="1" x14ac:dyDescent="0.25">
      <c r="C133" s="393" t="s">
        <v>510</v>
      </c>
      <c r="D133" s="974" t="s">
        <v>554</v>
      </c>
      <c r="E133" s="974"/>
      <c r="F133" s="115" t="s">
        <v>533</v>
      </c>
      <c r="G133" s="403">
        <v>361.62288000000007</v>
      </c>
      <c r="H133" s="136">
        <f t="shared" si="5"/>
        <v>361.62288000000007</v>
      </c>
    </row>
    <row r="134" spans="3:8" outlineLevel="1" x14ac:dyDescent="0.25">
      <c r="C134" s="393" t="s">
        <v>511</v>
      </c>
      <c r="D134" s="974" t="s">
        <v>555</v>
      </c>
      <c r="E134" s="974"/>
      <c r="F134" s="115" t="s">
        <v>534</v>
      </c>
      <c r="G134" s="403">
        <v>364.97124000000002</v>
      </c>
      <c r="H134" s="136">
        <f t="shared" si="5"/>
        <v>364.97124000000002</v>
      </c>
    </row>
    <row r="135" spans="3:8" outlineLevel="1" x14ac:dyDescent="0.25">
      <c r="C135" s="393" t="s">
        <v>512</v>
      </c>
      <c r="D135" s="974" t="s">
        <v>556</v>
      </c>
      <c r="E135" s="974"/>
      <c r="F135" s="115" t="s">
        <v>535</v>
      </c>
      <c r="G135" s="403">
        <v>400.12902000000008</v>
      </c>
      <c r="H135" s="136">
        <f t="shared" si="5"/>
        <v>400.12902000000008</v>
      </c>
    </row>
    <row r="136" spans="3:8" outlineLevel="1" x14ac:dyDescent="0.25">
      <c r="C136" s="393" t="s">
        <v>513</v>
      </c>
      <c r="D136" s="974" t="s">
        <v>557</v>
      </c>
      <c r="E136" s="974"/>
      <c r="F136" s="115" t="s">
        <v>536</v>
      </c>
      <c r="G136" s="403">
        <v>429.42716999999999</v>
      </c>
      <c r="H136" s="136">
        <f t="shared" si="5"/>
        <v>429.42716999999999</v>
      </c>
    </row>
    <row r="137" spans="3:8" outlineLevel="1" x14ac:dyDescent="0.25">
      <c r="C137" s="393" t="s">
        <v>514</v>
      </c>
      <c r="D137" s="974" t="s">
        <v>558</v>
      </c>
      <c r="E137" s="974"/>
      <c r="F137" s="115" t="s">
        <v>537</v>
      </c>
      <c r="G137" s="403">
        <v>429.42716999999999</v>
      </c>
      <c r="H137" s="136">
        <f t="shared" si="5"/>
        <v>429.42716999999999</v>
      </c>
    </row>
    <row r="138" spans="3:8" outlineLevel="1" x14ac:dyDescent="0.25">
      <c r="C138" s="393" t="s">
        <v>515</v>
      </c>
      <c r="D138" s="974" t="s">
        <v>559</v>
      </c>
      <c r="E138" s="974"/>
      <c r="F138" s="115" t="s">
        <v>538</v>
      </c>
      <c r="G138" s="403">
        <v>793.56132000000002</v>
      </c>
      <c r="H138" s="136">
        <f t="shared" si="5"/>
        <v>793.56132000000002</v>
      </c>
    </row>
    <row r="139" spans="3:8" outlineLevel="1" x14ac:dyDescent="0.25">
      <c r="C139" s="393" t="s">
        <v>516</v>
      </c>
      <c r="D139" s="974" t="s">
        <v>560</v>
      </c>
      <c r="E139" s="974"/>
      <c r="F139" s="115" t="s">
        <v>539</v>
      </c>
      <c r="G139" s="403">
        <v>773.47116000000005</v>
      </c>
      <c r="H139" s="136">
        <f t="shared" si="5"/>
        <v>773.47116000000005</v>
      </c>
    </row>
    <row r="140" spans="3:8" outlineLevel="1" x14ac:dyDescent="0.25">
      <c r="C140" s="393" t="s">
        <v>517</v>
      </c>
      <c r="D140" s="974" t="s">
        <v>561</v>
      </c>
      <c r="E140" s="974"/>
      <c r="F140" s="115" t="s">
        <v>540</v>
      </c>
      <c r="G140" s="403">
        <v>769.28570999999999</v>
      </c>
      <c r="H140" s="136">
        <f t="shared" si="5"/>
        <v>769.28570999999999</v>
      </c>
    </row>
    <row r="141" spans="3:8" outlineLevel="1" x14ac:dyDescent="0.25">
      <c r="C141" s="393" t="s">
        <v>518</v>
      </c>
      <c r="D141" s="974" t="s">
        <v>562</v>
      </c>
      <c r="E141" s="974"/>
      <c r="F141" s="115" t="s">
        <v>541</v>
      </c>
      <c r="G141" s="403">
        <v>782.67915000000005</v>
      </c>
      <c r="H141" s="136">
        <f t="shared" si="5"/>
        <v>782.67915000000005</v>
      </c>
    </row>
    <row r="142" spans="3:8" outlineLevel="1" x14ac:dyDescent="0.25">
      <c r="C142" s="393" t="s">
        <v>519</v>
      </c>
      <c r="D142" s="974" t="s">
        <v>563</v>
      </c>
      <c r="E142" s="974"/>
      <c r="F142" s="115" t="s">
        <v>542</v>
      </c>
      <c r="G142" s="403">
        <v>984.41784000000007</v>
      </c>
      <c r="H142" s="136">
        <f t="shared" si="5"/>
        <v>984.41784000000007</v>
      </c>
    </row>
    <row r="143" spans="3:8" outlineLevel="1" x14ac:dyDescent="0.25">
      <c r="C143" s="393" t="s">
        <v>520</v>
      </c>
      <c r="D143" s="974" t="s">
        <v>564</v>
      </c>
      <c r="E143" s="974"/>
      <c r="F143" s="115" t="s">
        <v>543</v>
      </c>
      <c r="G143" s="403">
        <v>811.14021000000002</v>
      </c>
      <c r="H143" s="136">
        <f t="shared" si="5"/>
        <v>811.14021000000002</v>
      </c>
    </row>
    <row r="144" spans="3:8" outlineLevel="1" x14ac:dyDescent="0.25">
      <c r="C144" s="179" t="s">
        <v>521</v>
      </c>
      <c r="D144" s="974" t="s">
        <v>565</v>
      </c>
      <c r="E144" s="974"/>
      <c r="F144" s="115" t="s">
        <v>544</v>
      </c>
      <c r="G144" s="403" t="e">
        <v>#N/A</v>
      </c>
      <c r="H144" s="136" t="e">
        <f t="shared" si="5"/>
        <v>#N/A</v>
      </c>
    </row>
    <row r="145" spans="3:8" outlineLevel="1" x14ac:dyDescent="0.25">
      <c r="C145" s="179" t="s">
        <v>522</v>
      </c>
      <c r="D145" s="974" t="s">
        <v>566</v>
      </c>
      <c r="E145" s="974"/>
      <c r="F145" s="115" t="s">
        <v>545</v>
      </c>
      <c r="G145" s="403" t="e">
        <v>#N/A</v>
      </c>
      <c r="H145" s="136" t="e">
        <f t="shared" si="5"/>
        <v>#N/A</v>
      </c>
    </row>
    <row r="146" spans="3:8" outlineLevel="1" x14ac:dyDescent="0.25">
      <c r="C146" s="179" t="s">
        <v>523</v>
      </c>
      <c r="D146" s="974" t="s">
        <v>567</v>
      </c>
      <c r="E146" s="974"/>
      <c r="F146" s="115" t="s">
        <v>546</v>
      </c>
      <c r="G146" s="403" t="e">
        <v>#N/A</v>
      </c>
      <c r="H146" s="136" t="e">
        <f t="shared" si="5"/>
        <v>#N/A</v>
      </c>
    </row>
    <row r="147" spans="3:8" outlineLevel="1" x14ac:dyDescent="0.25">
      <c r="C147" s="179" t="s">
        <v>524</v>
      </c>
      <c r="D147" s="974" t="s">
        <v>568</v>
      </c>
      <c r="E147" s="974"/>
      <c r="F147" s="115" t="s">
        <v>547</v>
      </c>
      <c r="G147" s="403" t="e">
        <v>#N/A</v>
      </c>
      <c r="H147" s="136" t="e">
        <f t="shared" si="5"/>
        <v>#N/A</v>
      </c>
    </row>
    <row r="148" spans="3:8" outlineLevel="1" x14ac:dyDescent="0.25">
      <c r="C148" s="393" t="s">
        <v>574</v>
      </c>
      <c r="D148" s="974" t="s">
        <v>584</v>
      </c>
      <c r="E148" s="974"/>
      <c r="F148" s="115" t="s">
        <v>579</v>
      </c>
      <c r="G148" s="403">
        <v>235.22229000000004</v>
      </c>
      <c r="H148" s="136">
        <f t="shared" si="5"/>
        <v>235.22229000000004</v>
      </c>
    </row>
    <row r="149" spans="3:8" outlineLevel="1" x14ac:dyDescent="0.25">
      <c r="C149" s="179" t="s">
        <v>575</v>
      </c>
      <c r="D149" s="974" t="s">
        <v>585</v>
      </c>
      <c r="E149" s="974"/>
      <c r="F149" s="115" t="s">
        <v>580</v>
      </c>
      <c r="G149" s="403" t="e">
        <v>#N/A</v>
      </c>
      <c r="H149" s="136" t="e">
        <f t="shared" si="5"/>
        <v>#N/A</v>
      </c>
    </row>
    <row r="150" spans="3:8" outlineLevel="1" x14ac:dyDescent="0.25">
      <c r="C150" s="179" t="s">
        <v>576</v>
      </c>
      <c r="D150" s="974" t="s">
        <v>586</v>
      </c>
      <c r="E150" s="974"/>
      <c r="F150" s="115" t="s">
        <v>581</v>
      </c>
      <c r="G150" s="403" t="e">
        <v>#N/A</v>
      </c>
      <c r="H150" s="136" t="e">
        <f t="shared" si="5"/>
        <v>#N/A</v>
      </c>
    </row>
    <row r="151" spans="3:8" outlineLevel="1" x14ac:dyDescent="0.25">
      <c r="C151" s="179" t="s">
        <v>577</v>
      </c>
      <c r="D151" s="974" t="s">
        <v>587</v>
      </c>
      <c r="E151" s="974"/>
      <c r="F151" s="115" t="s">
        <v>582</v>
      </c>
      <c r="G151" s="403" t="e">
        <v>#N/A</v>
      </c>
      <c r="H151" s="136" t="e">
        <f t="shared" si="5"/>
        <v>#N/A</v>
      </c>
    </row>
    <row r="152" spans="3:8" outlineLevel="1" x14ac:dyDescent="0.25">
      <c r="C152" s="179" t="s">
        <v>578</v>
      </c>
      <c r="D152" s="974" t="s">
        <v>588</v>
      </c>
      <c r="E152" s="974"/>
      <c r="F152" s="115" t="s">
        <v>583</v>
      </c>
      <c r="G152" s="403" t="e">
        <v>#N/A</v>
      </c>
      <c r="H152" s="136" t="e">
        <f t="shared" si="5"/>
        <v>#N/A</v>
      </c>
    </row>
    <row r="153" spans="3:8" outlineLevel="1" x14ac:dyDescent="0.25">
      <c r="C153" s="393" t="s">
        <v>589</v>
      </c>
      <c r="D153" s="974" t="s">
        <v>594</v>
      </c>
      <c r="E153" s="974"/>
      <c r="F153" s="115" t="s">
        <v>595</v>
      </c>
      <c r="G153" s="403">
        <v>220</v>
      </c>
      <c r="H153" s="136">
        <f t="shared" si="5"/>
        <v>220</v>
      </c>
    </row>
    <row r="154" spans="3:8" outlineLevel="1" x14ac:dyDescent="0.25">
      <c r="C154" s="179" t="s">
        <v>590</v>
      </c>
      <c r="D154" s="974" t="s">
        <v>594</v>
      </c>
      <c r="E154" s="974"/>
      <c r="F154" s="115" t="s">
        <v>596</v>
      </c>
      <c r="G154" s="403" t="e">
        <v>#N/A</v>
      </c>
      <c r="H154" s="136" t="e">
        <f t="shared" si="5"/>
        <v>#N/A</v>
      </c>
    </row>
    <row r="155" spans="3:8" outlineLevel="1" x14ac:dyDescent="0.25">
      <c r="C155" s="179" t="s">
        <v>591</v>
      </c>
      <c r="D155" s="974" t="s">
        <v>594</v>
      </c>
      <c r="E155" s="974"/>
      <c r="F155" s="115" t="s">
        <v>597</v>
      </c>
      <c r="G155" s="403" t="e">
        <v>#N/A</v>
      </c>
      <c r="H155" s="136" t="e">
        <f t="shared" si="5"/>
        <v>#N/A</v>
      </c>
    </row>
    <row r="156" spans="3:8" outlineLevel="1" x14ac:dyDescent="0.25">
      <c r="C156" s="179" t="s">
        <v>592</v>
      </c>
      <c r="D156" s="974" t="s">
        <v>594</v>
      </c>
      <c r="E156" s="974"/>
      <c r="F156" s="115" t="s">
        <v>598</v>
      </c>
      <c r="G156" s="403" t="e">
        <v>#N/A</v>
      </c>
      <c r="H156" s="136" t="e">
        <f t="shared" si="5"/>
        <v>#N/A</v>
      </c>
    </row>
    <row r="157" spans="3:8" outlineLevel="1" x14ac:dyDescent="0.25">
      <c r="C157" s="179" t="s">
        <v>593</v>
      </c>
      <c r="D157" s="974" t="s">
        <v>594</v>
      </c>
      <c r="E157" s="974"/>
      <c r="F157" s="115" t="s">
        <v>599</v>
      </c>
      <c r="G157" s="403" t="e">
        <v>#N/A</v>
      </c>
      <c r="H157" s="136" t="e">
        <f t="shared" si="5"/>
        <v>#N/A</v>
      </c>
    </row>
    <row r="158" spans="3:8" outlineLevel="1" x14ac:dyDescent="0.25">
      <c r="C158" s="393" t="s">
        <v>600</v>
      </c>
      <c r="D158" s="974" t="s">
        <v>608</v>
      </c>
      <c r="E158" s="974"/>
      <c r="F158" s="115" t="s">
        <v>458</v>
      </c>
      <c r="G158" s="403">
        <v>279.58805999999998</v>
      </c>
      <c r="H158" s="136">
        <f t="shared" si="5"/>
        <v>279.58805999999998</v>
      </c>
    </row>
    <row r="159" spans="3:8" outlineLevel="1" x14ac:dyDescent="0.25">
      <c r="C159" s="393" t="s">
        <v>601</v>
      </c>
      <c r="D159" s="974" t="s">
        <v>608</v>
      </c>
      <c r="E159" s="974"/>
      <c r="F159" s="115" t="s">
        <v>606</v>
      </c>
      <c r="G159" s="403">
        <v>270</v>
      </c>
      <c r="H159" s="136">
        <f t="shared" si="5"/>
        <v>270</v>
      </c>
    </row>
    <row r="160" spans="3:8" outlineLevel="1" x14ac:dyDescent="0.25">
      <c r="C160" s="393" t="s">
        <v>602</v>
      </c>
      <c r="D160" s="974" t="s">
        <v>608</v>
      </c>
      <c r="E160" s="974"/>
      <c r="F160" s="115" t="s">
        <v>459</v>
      </c>
      <c r="G160" s="403">
        <v>341.53272000000004</v>
      </c>
      <c r="H160" s="136">
        <f t="shared" si="5"/>
        <v>341.53272000000004</v>
      </c>
    </row>
    <row r="161" spans="3:8" outlineLevel="1" x14ac:dyDescent="0.25">
      <c r="C161" s="393" t="s">
        <v>603</v>
      </c>
      <c r="D161" s="974" t="s">
        <v>608</v>
      </c>
      <c r="E161" s="974"/>
      <c r="F161" s="115" t="s">
        <v>607</v>
      </c>
      <c r="G161" s="403">
        <v>340</v>
      </c>
      <c r="H161" s="136">
        <f t="shared" si="5"/>
        <v>340</v>
      </c>
    </row>
    <row r="162" spans="3:8" outlineLevel="1" x14ac:dyDescent="0.25">
      <c r="C162" s="393" t="s">
        <v>604</v>
      </c>
      <c r="D162" s="974" t="s">
        <v>608</v>
      </c>
      <c r="E162" s="974"/>
      <c r="F162" s="115" t="s">
        <v>461</v>
      </c>
      <c r="G162" s="403">
        <v>462</v>
      </c>
      <c r="H162" s="136">
        <f t="shared" ref="H162:H176" si="6">G162*1</f>
        <v>462</v>
      </c>
    </row>
    <row r="163" spans="3:8" outlineLevel="1" x14ac:dyDescent="0.25">
      <c r="C163" s="179" t="s">
        <v>605</v>
      </c>
      <c r="D163" s="974" t="s">
        <v>608</v>
      </c>
      <c r="E163" s="974"/>
      <c r="F163" s="115" t="s">
        <v>462</v>
      </c>
      <c r="G163" s="403" t="e">
        <v>#N/A</v>
      </c>
      <c r="H163" s="136" t="e">
        <f t="shared" si="6"/>
        <v>#N/A</v>
      </c>
    </row>
    <row r="164" spans="3:8" outlineLevel="1" x14ac:dyDescent="0.25">
      <c r="C164" s="394" t="s">
        <v>609</v>
      </c>
      <c r="D164" s="977" t="s">
        <v>617</v>
      </c>
      <c r="E164" s="977"/>
      <c r="F164" s="115" t="s">
        <v>611</v>
      </c>
      <c r="G164" s="403">
        <v>525</v>
      </c>
      <c r="H164" s="136">
        <f t="shared" si="6"/>
        <v>525</v>
      </c>
    </row>
    <row r="165" spans="3:8" outlineLevel="1" x14ac:dyDescent="0.25">
      <c r="C165" s="394" t="s">
        <v>610</v>
      </c>
      <c r="D165" s="977" t="s">
        <v>617</v>
      </c>
      <c r="E165" s="977"/>
      <c r="F165" s="115" t="s">
        <v>612</v>
      </c>
      <c r="G165" s="403" t="e">
        <v>#N/A</v>
      </c>
      <c r="H165" s="136" t="e">
        <f t="shared" si="6"/>
        <v>#N/A</v>
      </c>
    </row>
    <row r="166" spans="3:8" outlineLevel="1" x14ac:dyDescent="0.25">
      <c r="C166" s="395" t="s">
        <v>613</v>
      </c>
      <c r="D166" s="977" t="s">
        <v>618</v>
      </c>
      <c r="E166" s="977"/>
      <c r="F166" s="115" t="s">
        <v>615</v>
      </c>
      <c r="G166" s="403">
        <v>722.40867000000014</v>
      </c>
      <c r="H166" s="136">
        <f t="shared" si="6"/>
        <v>722.40867000000014</v>
      </c>
    </row>
    <row r="167" spans="3:8" outlineLevel="1" x14ac:dyDescent="0.25">
      <c r="C167" s="395" t="s">
        <v>614</v>
      </c>
      <c r="D167" s="977" t="s">
        <v>618</v>
      </c>
      <c r="E167" s="977"/>
      <c r="F167" s="115" t="s">
        <v>616</v>
      </c>
      <c r="G167" s="403">
        <v>830</v>
      </c>
      <c r="H167" s="136">
        <f t="shared" si="6"/>
        <v>830</v>
      </c>
    </row>
    <row r="168" spans="3:8" outlineLevel="1" x14ac:dyDescent="0.25">
      <c r="C168" s="396" t="s">
        <v>619</v>
      </c>
      <c r="D168" s="974" t="s">
        <v>620</v>
      </c>
      <c r="E168" s="974"/>
      <c r="F168" s="28">
        <v>16</v>
      </c>
      <c r="G168" s="403">
        <v>60</v>
      </c>
      <c r="H168" s="136">
        <f t="shared" si="6"/>
        <v>60</v>
      </c>
    </row>
    <row r="169" spans="3:8" outlineLevel="1" x14ac:dyDescent="0.25">
      <c r="C169" s="396" t="s">
        <v>621</v>
      </c>
      <c r="D169" s="974" t="s">
        <v>622</v>
      </c>
      <c r="E169" s="974"/>
      <c r="F169" s="28">
        <v>20</v>
      </c>
      <c r="G169" s="403">
        <v>118.02969000000002</v>
      </c>
      <c r="H169" s="136">
        <f t="shared" si="6"/>
        <v>118.02969000000002</v>
      </c>
    </row>
    <row r="170" spans="3:8" outlineLevel="1" x14ac:dyDescent="0.25">
      <c r="C170" s="396" t="s">
        <v>623</v>
      </c>
      <c r="D170" s="974" t="s">
        <v>624</v>
      </c>
      <c r="E170" s="974"/>
      <c r="F170" s="28">
        <v>25</v>
      </c>
      <c r="G170" s="403">
        <v>178.30017000000001</v>
      </c>
      <c r="H170" s="136">
        <f t="shared" si="6"/>
        <v>178.30017000000001</v>
      </c>
    </row>
    <row r="171" spans="3:8" outlineLevel="1" x14ac:dyDescent="0.25">
      <c r="C171" s="396" t="s">
        <v>625</v>
      </c>
      <c r="D171" s="974" t="s">
        <v>626</v>
      </c>
      <c r="E171" s="974"/>
      <c r="F171" s="115" t="s">
        <v>640</v>
      </c>
      <c r="G171" s="403">
        <v>218.48049</v>
      </c>
      <c r="H171" s="136">
        <f t="shared" si="6"/>
        <v>218.48049</v>
      </c>
    </row>
    <row r="172" spans="3:8" outlineLevel="1" x14ac:dyDescent="0.25">
      <c r="C172" s="396" t="s">
        <v>627</v>
      </c>
      <c r="D172" s="974" t="s">
        <v>628</v>
      </c>
      <c r="E172" s="974"/>
      <c r="F172" s="115" t="s">
        <v>641</v>
      </c>
      <c r="G172" s="403">
        <v>195</v>
      </c>
      <c r="H172" s="136">
        <f t="shared" si="6"/>
        <v>195</v>
      </c>
    </row>
    <row r="173" spans="3:8" outlineLevel="1" x14ac:dyDescent="0.25">
      <c r="C173" s="396" t="s">
        <v>629</v>
      </c>
      <c r="D173" s="974" t="s">
        <v>630</v>
      </c>
      <c r="E173" s="974"/>
      <c r="F173" s="115" t="s">
        <v>642</v>
      </c>
      <c r="G173" s="403">
        <v>288.79605000000004</v>
      </c>
      <c r="H173" s="136">
        <f t="shared" si="6"/>
        <v>288.79605000000004</v>
      </c>
    </row>
    <row r="174" spans="3:8" outlineLevel="1" x14ac:dyDescent="0.25">
      <c r="C174" s="395" t="s">
        <v>631</v>
      </c>
      <c r="D174" s="975" t="s">
        <v>634</v>
      </c>
      <c r="E174" s="975"/>
      <c r="F174" s="180" t="s">
        <v>637</v>
      </c>
      <c r="G174" s="403">
        <v>170</v>
      </c>
      <c r="H174" s="136">
        <f t="shared" si="6"/>
        <v>170</v>
      </c>
    </row>
    <row r="175" spans="3:8" outlineLevel="1" x14ac:dyDescent="0.25">
      <c r="C175" s="395" t="s">
        <v>632</v>
      </c>
      <c r="D175" s="975" t="s">
        <v>635</v>
      </c>
      <c r="E175" s="975"/>
      <c r="F175" s="180" t="s">
        <v>638</v>
      </c>
      <c r="G175" s="403">
        <v>122</v>
      </c>
      <c r="H175" s="136">
        <f t="shared" si="6"/>
        <v>122</v>
      </c>
    </row>
    <row r="176" spans="3:8" outlineLevel="1" x14ac:dyDescent="0.25">
      <c r="C176" s="397" t="s">
        <v>633</v>
      </c>
      <c r="D176" s="976" t="s">
        <v>636</v>
      </c>
      <c r="E176" s="976"/>
      <c r="F176" s="188" t="s">
        <v>639</v>
      </c>
      <c r="G176" s="403">
        <v>120</v>
      </c>
      <c r="H176" s="136">
        <f t="shared" si="6"/>
        <v>120</v>
      </c>
    </row>
    <row r="177" spans="1:8" x14ac:dyDescent="0.25">
      <c r="A177" s="971" t="s">
        <v>88</v>
      </c>
      <c r="B177" s="971"/>
      <c r="C177" s="971"/>
      <c r="D177" s="971"/>
      <c r="E177" s="971"/>
      <c r="F177" s="971"/>
      <c r="G177" s="971"/>
      <c r="H177" s="971"/>
    </row>
    <row r="178" spans="1:8" outlineLevel="1" x14ac:dyDescent="0.25">
      <c r="C178" s="967" t="s">
        <v>6</v>
      </c>
      <c r="D178" s="967" t="s">
        <v>7</v>
      </c>
      <c r="E178" s="967"/>
      <c r="F178" s="967" t="s">
        <v>264</v>
      </c>
      <c r="G178" s="401" t="s">
        <v>12</v>
      </c>
      <c r="H178" s="142" t="s">
        <v>12</v>
      </c>
    </row>
    <row r="179" spans="1:8" outlineLevel="1" x14ac:dyDescent="0.25">
      <c r="C179" s="660"/>
      <c r="D179" s="660"/>
      <c r="E179" s="660"/>
      <c r="F179" s="660"/>
      <c r="G179" s="402" t="s">
        <v>280</v>
      </c>
      <c r="H179" s="83" t="s">
        <v>280</v>
      </c>
    </row>
    <row r="180" spans="1:8" outlineLevel="1" x14ac:dyDescent="0.25">
      <c r="C180" s="186" t="s">
        <v>265</v>
      </c>
      <c r="D180" s="873" t="s">
        <v>272</v>
      </c>
      <c r="E180" s="873"/>
      <c r="F180" s="103" t="s">
        <v>273</v>
      </c>
      <c r="G180" s="403">
        <v>4050</v>
      </c>
      <c r="H180" s="136">
        <f t="shared" ref="H180:H200" si="7">G180*1</f>
        <v>4050</v>
      </c>
    </row>
    <row r="181" spans="1:8" outlineLevel="1" x14ac:dyDescent="0.25">
      <c r="C181" s="103" t="s">
        <v>266</v>
      </c>
      <c r="D181" s="873"/>
      <c r="E181" s="873"/>
      <c r="F181" s="103" t="s">
        <v>274</v>
      </c>
      <c r="G181" s="403">
        <v>4378</v>
      </c>
      <c r="H181" s="136">
        <f t="shared" si="7"/>
        <v>4378</v>
      </c>
    </row>
    <row r="182" spans="1:8" outlineLevel="1" x14ac:dyDescent="0.25">
      <c r="C182" s="103" t="s">
        <v>267</v>
      </c>
      <c r="D182" s="873"/>
      <c r="E182" s="873"/>
      <c r="F182" s="103" t="s">
        <v>275</v>
      </c>
      <c r="G182" s="403">
        <v>5003</v>
      </c>
      <c r="H182" s="136">
        <f t="shared" si="7"/>
        <v>5003</v>
      </c>
    </row>
    <row r="183" spans="1:8" outlineLevel="1" x14ac:dyDescent="0.25">
      <c r="C183" s="103" t="s">
        <v>268</v>
      </c>
      <c r="D183" s="873"/>
      <c r="E183" s="873"/>
      <c r="F183" s="103" t="s">
        <v>276</v>
      </c>
      <c r="G183" s="403">
        <v>5896</v>
      </c>
      <c r="H183" s="136">
        <f t="shared" si="7"/>
        <v>5896</v>
      </c>
    </row>
    <row r="184" spans="1:8" outlineLevel="1" x14ac:dyDescent="0.25">
      <c r="C184" s="103" t="s">
        <v>269</v>
      </c>
      <c r="D184" s="873"/>
      <c r="E184" s="873"/>
      <c r="F184" s="103" t="s">
        <v>277</v>
      </c>
      <c r="G184" s="403">
        <v>6890</v>
      </c>
      <c r="H184" s="136">
        <f t="shared" si="7"/>
        <v>6890</v>
      </c>
    </row>
    <row r="185" spans="1:8" outlineLevel="1" x14ac:dyDescent="0.25">
      <c r="C185" s="103" t="s">
        <v>270</v>
      </c>
      <c r="D185" s="873"/>
      <c r="E185" s="873"/>
      <c r="F185" s="103" t="s">
        <v>278</v>
      </c>
      <c r="G185" s="403">
        <v>7994</v>
      </c>
      <c r="H185" s="136">
        <f t="shared" si="7"/>
        <v>7994</v>
      </c>
    </row>
    <row r="186" spans="1:8" outlineLevel="1" x14ac:dyDescent="0.25">
      <c r="C186" s="187" t="s">
        <v>271</v>
      </c>
      <c r="D186" s="970"/>
      <c r="E186" s="970"/>
      <c r="F186" s="187" t="s">
        <v>279</v>
      </c>
      <c r="G186" s="403">
        <v>8939</v>
      </c>
      <c r="H186" s="136">
        <f t="shared" si="7"/>
        <v>8939</v>
      </c>
    </row>
    <row r="187" spans="1:8" outlineLevel="1" x14ac:dyDescent="0.25">
      <c r="C187" s="103" t="s">
        <v>286</v>
      </c>
      <c r="D187" s="873" t="s">
        <v>302</v>
      </c>
      <c r="E187" s="873"/>
      <c r="F187" s="103" t="s">
        <v>304</v>
      </c>
      <c r="G187" s="403">
        <v>3624</v>
      </c>
      <c r="H187" s="136">
        <f t="shared" si="7"/>
        <v>3624</v>
      </c>
    </row>
    <row r="188" spans="1:8" outlineLevel="1" x14ac:dyDescent="0.25">
      <c r="C188" s="103" t="s">
        <v>287</v>
      </c>
      <c r="D188" s="873"/>
      <c r="E188" s="873"/>
      <c r="F188" s="103" t="s">
        <v>305</v>
      </c>
      <c r="G188" s="403">
        <v>3952</v>
      </c>
      <c r="H188" s="136">
        <f t="shared" si="7"/>
        <v>3952</v>
      </c>
    </row>
    <row r="189" spans="1:8" outlineLevel="1" x14ac:dyDescent="0.25">
      <c r="C189" s="103" t="s">
        <v>288</v>
      </c>
      <c r="D189" s="873"/>
      <c r="E189" s="873"/>
      <c r="F189" s="103" t="s">
        <v>306</v>
      </c>
      <c r="G189" s="403">
        <v>4445</v>
      </c>
      <c r="H189" s="136">
        <f t="shared" si="7"/>
        <v>4445</v>
      </c>
    </row>
    <row r="190" spans="1:8" outlineLevel="1" x14ac:dyDescent="0.25">
      <c r="C190" s="103" t="s">
        <v>289</v>
      </c>
      <c r="D190" s="873"/>
      <c r="E190" s="873"/>
      <c r="F190" s="103" t="s">
        <v>307</v>
      </c>
      <c r="G190" s="403">
        <v>5257</v>
      </c>
      <c r="H190" s="136">
        <f t="shared" si="7"/>
        <v>5257</v>
      </c>
    </row>
    <row r="191" spans="1:8" outlineLevel="1" x14ac:dyDescent="0.25">
      <c r="C191" s="103" t="s">
        <v>290</v>
      </c>
      <c r="D191" s="873"/>
      <c r="E191" s="873"/>
      <c r="F191" s="103" t="s">
        <v>308</v>
      </c>
      <c r="G191" s="403">
        <v>6090</v>
      </c>
      <c r="H191" s="136">
        <f t="shared" si="7"/>
        <v>6090</v>
      </c>
    </row>
    <row r="192" spans="1:8" outlineLevel="1" x14ac:dyDescent="0.25">
      <c r="C192" s="103" t="s">
        <v>291</v>
      </c>
      <c r="D192" s="873"/>
      <c r="E192" s="873"/>
      <c r="F192" s="103" t="s">
        <v>309</v>
      </c>
      <c r="G192" s="403">
        <v>6812</v>
      </c>
      <c r="H192" s="136">
        <f t="shared" si="7"/>
        <v>6812</v>
      </c>
    </row>
    <row r="193" spans="1:8" outlineLevel="1" x14ac:dyDescent="0.25">
      <c r="C193" s="103" t="s">
        <v>292</v>
      </c>
      <c r="D193" s="873" t="s">
        <v>178</v>
      </c>
      <c r="E193" s="873"/>
      <c r="F193" s="103" t="s">
        <v>310</v>
      </c>
      <c r="G193" s="403">
        <v>8352</v>
      </c>
      <c r="H193" s="136">
        <f t="shared" si="7"/>
        <v>8352</v>
      </c>
    </row>
    <row r="194" spans="1:8" outlineLevel="1" x14ac:dyDescent="0.25">
      <c r="C194" s="103" t="s">
        <v>295</v>
      </c>
      <c r="D194" s="873" t="s">
        <v>303</v>
      </c>
      <c r="E194" s="873"/>
      <c r="F194" s="103" t="s">
        <v>304</v>
      </c>
      <c r="G194" s="403">
        <v>3761</v>
      </c>
      <c r="H194" s="136">
        <f t="shared" si="7"/>
        <v>3761</v>
      </c>
    </row>
    <row r="195" spans="1:8" outlineLevel="1" x14ac:dyDescent="0.25">
      <c r="C195" s="103" t="s">
        <v>296</v>
      </c>
      <c r="D195" s="873"/>
      <c r="E195" s="873"/>
      <c r="F195" s="103" t="s">
        <v>305</v>
      </c>
      <c r="G195" s="403">
        <v>4036</v>
      </c>
      <c r="H195" s="136">
        <f t="shared" si="7"/>
        <v>4036</v>
      </c>
    </row>
    <row r="196" spans="1:8" outlineLevel="1" x14ac:dyDescent="0.25">
      <c r="C196" s="103" t="s">
        <v>297</v>
      </c>
      <c r="D196" s="873"/>
      <c r="E196" s="873"/>
      <c r="F196" s="103" t="s">
        <v>306</v>
      </c>
      <c r="G196" s="403">
        <v>4627</v>
      </c>
      <c r="H196" s="136">
        <f t="shared" si="7"/>
        <v>4627</v>
      </c>
    </row>
    <row r="197" spans="1:8" outlineLevel="1" x14ac:dyDescent="0.25">
      <c r="C197" s="103" t="s">
        <v>298</v>
      </c>
      <c r="D197" s="873"/>
      <c r="E197" s="873"/>
      <c r="F197" s="103" t="s">
        <v>307</v>
      </c>
      <c r="G197" s="403">
        <v>5473</v>
      </c>
      <c r="H197" s="136">
        <f t="shared" si="7"/>
        <v>5473</v>
      </c>
    </row>
    <row r="198" spans="1:8" outlineLevel="1" x14ac:dyDescent="0.25">
      <c r="C198" s="103" t="s">
        <v>299</v>
      </c>
      <c r="D198" s="873"/>
      <c r="E198" s="873"/>
      <c r="F198" s="103" t="s">
        <v>308</v>
      </c>
      <c r="G198" s="403">
        <v>6340</v>
      </c>
      <c r="H198" s="136">
        <f t="shared" si="7"/>
        <v>6340</v>
      </c>
    </row>
    <row r="199" spans="1:8" outlineLevel="1" x14ac:dyDescent="0.25">
      <c r="C199" s="103" t="s">
        <v>300</v>
      </c>
      <c r="D199" s="873"/>
      <c r="E199" s="873"/>
      <c r="F199" s="103" t="s">
        <v>309</v>
      </c>
      <c r="G199" s="403">
        <v>7143</v>
      </c>
      <c r="H199" s="136">
        <f t="shared" si="7"/>
        <v>7143</v>
      </c>
    </row>
    <row r="200" spans="1:8" outlineLevel="1" x14ac:dyDescent="0.25">
      <c r="C200" s="187" t="s">
        <v>301</v>
      </c>
      <c r="D200" s="970" t="s">
        <v>178</v>
      </c>
      <c r="E200" s="970"/>
      <c r="F200" s="187" t="s">
        <v>310</v>
      </c>
      <c r="G200" s="403">
        <v>8655</v>
      </c>
      <c r="H200" s="136">
        <f t="shared" si="7"/>
        <v>8655</v>
      </c>
    </row>
    <row r="201" spans="1:8" x14ac:dyDescent="0.25">
      <c r="A201" s="971" t="s">
        <v>646</v>
      </c>
      <c r="B201" s="971"/>
      <c r="C201" s="971"/>
      <c r="D201" s="971"/>
      <c r="E201" s="971"/>
      <c r="F201" s="971"/>
      <c r="G201" s="971"/>
      <c r="H201" s="971"/>
    </row>
    <row r="202" spans="1:8" outlineLevel="1" x14ac:dyDescent="0.25">
      <c r="C202" s="660" t="s">
        <v>6</v>
      </c>
      <c r="D202" s="660" t="s">
        <v>7</v>
      </c>
      <c r="E202" s="660"/>
      <c r="F202" s="660" t="s">
        <v>165</v>
      </c>
      <c r="G202" s="402" t="s">
        <v>12</v>
      </c>
      <c r="H202" s="83" t="s">
        <v>12</v>
      </c>
    </row>
    <row r="203" spans="1:8" outlineLevel="1" x14ac:dyDescent="0.25">
      <c r="C203" s="660"/>
      <c r="D203" s="660"/>
      <c r="E203" s="660"/>
      <c r="F203" s="660"/>
      <c r="G203" s="402" t="s">
        <v>30</v>
      </c>
      <c r="H203" s="83" t="s">
        <v>280</v>
      </c>
    </row>
    <row r="204" spans="1:8" ht="24.95" customHeight="1" outlineLevel="1" x14ac:dyDescent="0.25">
      <c r="C204" s="390" t="s">
        <v>153</v>
      </c>
      <c r="D204" s="662" t="s">
        <v>164</v>
      </c>
      <c r="E204" s="662"/>
      <c r="F204" s="189" t="s">
        <v>18</v>
      </c>
      <c r="G204" s="403">
        <v>201</v>
      </c>
      <c r="H204" s="24">
        <f t="shared" ref="H204:H235" si="8">G204*$B$3</f>
        <v>20100</v>
      </c>
    </row>
    <row r="205" spans="1:8" ht="24.95" customHeight="1" outlineLevel="1" x14ac:dyDescent="0.25">
      <c r="C205" s="390" t="s">
        <v>166</v>
      </c>
      <c r="D205" s="662" t="s">
        <v>168</v>
      </c>
      <c r="E205" s="662"/>
      <c r="F205" s="189" t="s">
        <v>16</v>
      </c>
      <c r="G205" s="403">
        <v>55.23</v>
      </c>
      <c r="H205" s="24">
        <f t="shared" si="8"/>
        <v>5523</v>
      </c>
    </row>
    <row r="206" spans="1:8" outlineLevel="1" x14ac:dyDescent="0.25">
      <c r="C206" s="390" t="s">
        <v>175</v>
      </c>
      <c r="D206" s="662" t="s">
        <v>176</v>
      </c>
      <c r="E206" s="662"/>
      <c r="F206" s="189" t="s">
        <v>17</v>
      </c>
      <c r="G206" s="403">
        <v>127.48</v>
      </c>
      <c r="H206" s="24">
        <f t="shared" si="8"/>
        <v>12748</v>
      </c>
    </row>
    <row r="207" spans="1:8" outlineLevel="1" x14ac:dyDescent="0.25">
      <c r="C207" s="390" t="s">
        <v>177</v>
      </c>
      <c r="D207" s="662" t="s">
        <v>178</v>
      </c>
      <c r="E207" s="662"/>
      <c r="F207" s="189" t="s">
        <v>18</v>
      </c>
      <c r="G207" s="403">
        <v>23.2</v>
      </c>
      <c r="H207" s="24">
        <f t="shared" si="8"/>
        <v>2320</v>
      </c>
    </row>
    <row r="208" spans="1:8" outlineLevel="1" x14ac:dyDescent="0.25">
      <c r="C208" s="390" t="s">
        <v>194</v>
      </c>
      <c r="D208" s="662" t="s">
        <v>183</v>
      </c>
      <c r="E208" s="662"/>
      <c r="F208" s="28" t="s">
        <v>101</v>
      </c>
      <c r="G208" s="403">
        <v>96.033715343999972</v>
      </c>
      <c r="H208" s="24">
        <f t="shared" si="8"/>
        <v>9603.3715343999975</v>
      </c>
    </row>
    <row r="209" spans="3:8" outlineLevel="1" x14ac:dyDescent="0.25">
      <c r="C209" s="390" t="s">
        <v>193</v>
      </c>
      <c r="D209" s="662"/>
      <c r="E209" s="662"/>
      <c r="F209" s="28" t="s">
        <v>102</v>
      </c>
      <c r="G209" s="403">
        <v>113.67574706880001</v>
      </c>
      <c r="H209" s="24">
        <f t="shared" si="8"/>
        <v>11367.574706880001</v>
      </c>
    </row>
    <row r="210" spans="3:8" outlineLevel="1" x14ac:dyDescent="0.25">
      <c r="C210" s="390" t="s">
        <v>192</v>
      </c>
      <c r="D210" s="662"/>
      <c r="E210" s="662"/>
      <c r="F210" s="28" t="s">
        <v>103</v>
      </c>
      <c r="G210" s="403">
        <v>136.94607964799999</v>
      </c>
      <c r="H210" s="24">
        <f t="shared" si="8"/>
        <v>13694.6079648</v>
      </c>
    </row>
    <row r="211" spans="3:8" outlineLevel="1" x14ac:dyDescent="0.25">
      <c r="C211" s="390" t="s">
        <v>191</v>
      </c>
      <c r="D211" s="662"/>
      <c r="E211" s="662"/>
      <c r="F211" s="28" t="s">
        <v>104</v>
      </c>
      <c r="G211" s="403">
        <v>160.19884339199999</v>
      </c>
      <c r="H211" s="24">
        <f t="shared" si="8"/>
        <v>16019.884339199998</v>
      </c>
    </row>
    <row r="212" spans="3:8" outlineLevel="1" x14ac:dyDescent="0.25">
      <c r="C212" s="390" t="s">
        <v>190</v>
      </c>
      <c r="D212" s="662"/>
      <c r="E212" s="662"/>
      <c r="F212" s="28" t="s">
        <v>105</v>
      </c>
      <c r="G212" s="403">
        <v>197.43086361599998</v>
      </c>
      <c r="H212" s="24">
        <f t="shared" si="8"/>
        <v>19743.086361599999</v>
      </c>
    </row>
    <row r="213" spans="3:8" outlineLevel="1" x14ac:dyDescent="0.25">
      <c r="C213" s="390" t="s">
        <v>189</v>
      </c>
      <c r="D213" s="662"/>
      <c r="E213" s="662"/>
      <c r="F213" s="28" t="s">
        <v>106</v>
      </c>
      <c r="G213" s="403">
        <v>226.68109631999999</v>
      </c>
      <c r="H213" s="24">
        <f t="shared" si="8"/>
        <v>22668.109632</v>
      </c>
    </row>
    <row r="214" spans="3:8" outlineLevel="1" x14ac:dyDescent="0.25">
      <c r="C214" s="390" t="s">
        <v>188</v>
      </c>
      <c r="D214" s="662"/>
      <c r="E214" s="662"/>
      <c r="F214" s="28" t="s">
        <v>107</v>
      </c>
      <c r="G214" s="403">
        <v>250.08534431999993</v>
      </c>
      <c r="H214" s="24">
        <f t="shared" si="8"/>
        <v>25008.534431999993</v>
      </c>
    </row>
    <row r="215" spans="3:8" outlineLevel="1" x14ac:dyDescent="0.25">
      <c r="C215" s="390" t="s">
        <v>187</v>
      </c>
      <c r="D215" s="662"/>
      <c r="E215" s="662"/>
      <c r="F215" s="28" t="s">
        <v>108</v>
      </c>
      <c r="G215" s="403">
        <v>268.08331535999997</v>
      </c>
      <c r="H215" s="24">
        <f t="shared" si="8"/>
        <v>26808.331535999998</v>
      </c>
    </row>
    <row r="216" spans="3:8" outlineLevel="1" x14ac:dyDescent="0.25">
      <c r="C216" s="390" t="s">
        <v>186</v>
      </c>
      <c r="D216" s="662"/>
      <c r="E216" s="662"/>
      <c r="F216" s="28" t="s">
        <v>109</v>
      </c>
      <c r="G216" s="403">
        <v>298.09041292799992</v>
      </c>
      <c r="H216" s="24">
        <f t="shared" si="8"/>
        <v>29809.041292799993</v>
      </c>
    </row>
    <row r="217" spans="3:8" outlineLevel="1" x14ac:dyDescent="0.25">
      <c r="C217" s="390" t="s">
        <v>185</v>
      </c>
      <c r="D217" s="662"/>
      <c r="E217" s="662"/>
      <c r="F217" s="28" t="s">
        <v>110</v>
      </c>
      <c r="G217" s="403">
        <v>335.31895555199998</v>
      </c>
      <c r="H217" s="24">
        <f t="shared" si="8"/>
        <v>33531.895555199997</v>
      </c>
    </row>
    <row r="218" spans="3:8" outlineLevel="1" x14ac:dyDescent="0.25">
      <c r="C218" s="390" t="s">
        <v>184</v>
      </c>
      <c r="D218" s="662"/>
      <c r="E218" s="662"/>
      <c r="F218" s="28" t="s">
        <v>111</v>
      </c>
      <c r="G218" s="403">
        <v>352.10790417599992</v>
      </c>
      <c r="H218" s="24">
        <f t="shared" si="8"/>
        <v>35210.790417599994</v>
      </c>
    </row>
    <row r="219" spans="3:8" outlineLevel="1" x14ac:dyDescent="0.25">
      <c r="C219" s="390" t="s">
        <v>196</v>
      </c>
      <c r="D219" s="662" t="s">
        <v>195</v>
      </c>
      <c r="E219" s="662"/>
      <c r="F219" s="28" t="s">
        <v>101</v>
      </c>
      <c r="G219" s="403">
        <v>81.086434127999993</v>
      </c>
      <c r="H219" s="24">
        <f t="shared" si="8"/>
        <v>8108.6434127999992</v>
      </c>
    </row>
    <row r="220" spans="3:8" outlineLevel="1" x14ac:dyDescent="0.25">
      <c r="C220" s="390" t="s">
        <v>197</v>
      </c>
      <c r="D220" s="662"/>
      <c r="E220" s="662"/>
      <c r="F220" s="28" t="s">
        <v>102</v>
      </c>
      <c r="G220" s="403">
        <v>93.03929308799998</v>
      </c>
      <c r="H220" s="24">
        <f t="shared" si="8"/>
        <v>9303.9293087999977</v>
      </c>
    </row>
    <row r="221" spans="3:8" outlineLevel="1" x14ac:dyDescent="0.25">
      <c r="C221" s="390" t="s">
        <v>198</v>
      </c>
      <c r="D221" s="662"/>
      <c r="E221" s="662"/>
      <c r="F221" s="28" t="s">
        <v>103</v>
      </c>
      <c r="G221" s="403">
        <v>114.90811113599997</v>
      </c>
      <c r="H221" s="24">
        <f t="shared" si="8"/>
        <v>11490.811113599997</v>
      </c>
    </row>
    <row r="222" spans="3:8" outlineLevel="1" x14ac:dyDescent="0.25">
      <c r="C222" s="390" t="s">
        <v>199</v>
      </c>
      <c r="D222" s="662"/>
      <c r="E222" s="662"/>
      <c r="F222" s="28" t="s">
        <v>104</v>
      </c>
      <c r="G222" s="403">
        <v>133.71065971199997</v>
      </c>
      <c r="H222" s="24">
        <f t="shared" si="8"/>
        <v>13371.065971199996</v>
      </c>
    </row>
    <row r="223" spans="3:8" outlineLevel="1" x14ac:dyDescent="0.25">
      <c r="C223" s="390" t="s">
        <v>200</v>
      </c>
      <c r="D223" s="662"/>
      <c r="E223" s="662"/>
      <c r="F223" s="28" t="s">
        <v>105</v>
      </c>
      <c r="G223" s="403">
        <v>154.04376959999999</v>
      </c>
      <c r="H223" s="24">
        <f t="shared" si="8"/>
        <v>15404.37696</v>
      </c>
    </row>
    <row r="224" spans="3:8" outlineLevel="1" x14ac:dyDescent="0.25">
      <c r="C224" s="390" t="s">
        <v>201</v>
      </c>
      <c r="D224" s="662"/>
      <c r="E224" s="662"/>
      <c r="F224" s="28" t="s">
        <v>106</v>
      </c>
      <c r="G224" s="403">
        <v>174.06160027199999</v>
      </c>
      <c r="H224" s="24">
        <f t="shared" si="8"/>
        <v>17406.1600272</v>
      </c>
    </row>
    <row r="225" spans="3:8" outlineLevel="1" x14ac:dyDescent="0.25">
      <c r="C225" s="390" t="s">
        <v>202</v>
      </c>
      <c r="D225" s="662"/>
      <c r="E225" s="662"/>
      <c r="F225" s="28" t="s">
        <v>107</v>
      </c>
      <c r="G225" s="403">
        <v>197.06599382399997</v>
      </c>
      <c r="H225" s="24">
        <f t="shared" si="8"/>
        <v>19706.599382399996</v>
      </c>
    </row>
    <row r="226" spans="3:8" outlineLevel="1" x14ac:dyDescent="0.25">
      <c r="C226" s="390" t="s">
        <v>203</v>
      </c>
      <c r="D226" s="662"/>
      <c r="E226" s="662"/>
      <c r="F226" s="28" t="s">
        <v>108</v>
      </c>
      <c r="G226" s="403">
        <v>215.07182423999998</v>
      </c>
      <c r="H226" s="24">
        <f t="shared" si="8"/>
        <v>21507.182423999999</v>
      </c>
    </row>
    <row r="227" spans="3:8" outlineLevel="1" x14ac:dyDescent="0.25">
      <c r="C227" s="390" t="s">
        <v>204</v>
      </c>
      <c r="D227" s="662"/>
      <c r="E227" s="662"/>
      <c r="F227" s="28" t="s">
        <v>109</v>
      </c>
      <c r="G227" s="403">
        <v>238.08407716799996</v>
      </c>
      <c r="H227" s="24">
        <f t="shared" si="8"/>
        <v>23808.407716799997</v>
      </c>
    </row>
    <row r="228" spans="3:8" outlineLevel="1" x14ac:dyDescent="0.25">
      <c r="C228" s="390" t="s">
        <v>205</v>
      </c>
      <c r="D228" s="662"/>
      <c r="E228" s="662"/>
      <c r="F228" s="28" t="s">
        <v>110</v>
      </c>
      <c r="G228" s="403">
        <v>270.73046448000002</v>
      </c>
      <c r="H228" s="24">
        <f t="shared" si="8"/>
        <v>27073.046448000001</v>
      </c>
    </row>
    <row r="229" spans="3:8" outlineLevel="1" x14ac:dyDescent="0.25">
      <c r="C229" s="390" t="s">
        <v>206</v>
      </c>
      <c r="D229" s="662"/>
      <c r="E229" s="662"/>
      <c r="F229" s="28" t="s">
        <v>111</v>
      </c>
      <c r="G229" s="403">
        <v>296.66334499200008</v>
      </c>
      <c r="H229" s="24">
        <f t="shared" si="8"/>
        <v>29666.334499200009</v>
      </c>
    </row>
    <row r="230" spans="3:8" outlineLevel="1" x14ac:dyDescent="0.25">
      <c r="C230" s="390" t="s">
        <v>208</v>
      </c>
      <c r="D230" s="662" t="s">
        <v>207</v>
      </c>
      <c r="E230" s="662"/>
      <c r="F230" s="28" t="s">
        <v>101</v>
      </c>
      <c r="G230" s="403">
        <v>74.788152768000003</v>
      </c>
      <c r="H230" s="24">
        <f t="shared" si="8"/>
        <v>7478.8152768</v>
      </c>
    </row>
    <row r="231" spans="3:8" outlineLevel="1" x14ac:dyDescent="0.25">
      <c r="C231" s="390" t="s">
        <v>209</v>
      </c>
      <c r="D231" s="662"/>
      <c r="E231" s="662"/>
      <c r="F231" s="28" t="s">
        <v>102</v>
      </c>
      <c r="G231" s="403">
        <v>94.519776960000002</v>
      </c>
      <c r="H231" s="24">
        <f t="shared" si="8"/>
        <v>9451.9776959999999</v>
      </c>
    </row>
    <row r="232" spans="3:8" outlineLevel="1" x14ac:dyDescent="0.25">
      <c r="C232" s="390" t="s">
        <v>210</v>
      </c>
      <c r="D232" s="662"/>
      <c r="E232" s="662"/>
      <c r="F232" s="28" t="s">
        <v>103</v>
      </c>
      <c r="G232" s="403">
        <v>114.4252116</v>
      </c>
      <c r="H232" s="24">
        <f t="shared" si="8"/>
        <v>11442.52116</v>
      </c>
    </row>
    <row r="233" spans="3:8" outlineLevel="1" x14ac:dyDescent="0.25">
      <c r="C233" s="390" t="s">
        <v>211</v>
      </c>
      <c r="D233" s="662"/>
      <c r="E233" s="662"/>
      <c r="F233" s="28" t="s">
        <v>104</v>
      </c>
      <c r="G233" s="403">
        <v>136.99573977599999</v>
      </c>
      <c r="H233" s="24">
        <f t="shared" si="8"/>
        <v>13699.573977599999</v>
      </c>
    </row>
    <row r="234" spans="3:8" outlineLevel="1" x14ac:dyDescent="0.25">
      <c r="C234" s="390" t="s">
        <v>212</v>
      </c>
      <c r="D234" s="662"/>
      <c r="E234" s="662"/>
      <c r="F234" s="28" t="s">
        <v>105</v>
      </c>
      <c r="G234" s="403">
        <v>156.95911123199997</v>
      </c>
      <c r="H234" s="24">
        <f t="shared" si="8"/>
        <v>15695.911123199998</v>
      </c>
    </row>
    <row r="235" spans="3:8" outlineLevel="1" x14ac:dyDescent="0.25">
      <c r="C235" s="390" t="s">
        <v>213</v>
      </c>
      <c r="D235" s="662"/>
      <c r="E235" s="662"/>
      <c r="F235" s="28" t="s">
        <v>106</v>
      </c>
      <c r="G235" s="403">
        <v>183.71764353600003</v>
      </c>
      <c r="H235" s="24">
        <f t="shared" si="8"/>
        <v>18371.764353600003</v>
      </c>
    </row>
    <row r="236" spans="3:8" outlineLevel="1" x14ac:dyDescent="0.25">
      <c r="C236" s="390" t="s">
        <v>214</v>
      </c>
      <c r="D236" s="662"/>
      <c r="E236" s="662"/>
      <c r="F236" s="28" t="s">
        <v>107</v>
      </c>
      <c r="G236" s="403">
        <v>207.06618038400001</v>
      </c>
      <c r="H236" s="24">
        <f t="shared" ref="H236:H260" si="9">G236*$B$3</f>
        <v>20706.6180384</v>
      </c>
    </row>
    <row r="237" spans="3:8" outlineLevel="1" x14ac:dyDescent="0.25">
      <c r="C237" s="390" t="s">
        <v>215</v>
      </c>
      <c r="D237" s="662"/>
      <c r="E237" s="662"/>
      <c r="F237" s="28" t="s">
        <v>108</v>
      </c>
      <c r="G237" s="403">
        <v>228.19656484799998</v>
      </c>
      <c r="H237" s="24">
        <f t="shared" si="9"/>
        <v>22819.656484799998</v>
      </c>
    </row>
    <row r="238" spans="3:8" outlineLevel="1" x14ac:dyDescent="0.25">
      <c r="C238" s="390" t="s">
        <v>216</v>
      </c>
      <c r="D238" s="662"/>
      <c r="E238" s="662"/>
      <c r="F238" s="28" t="s">
        <v>109</v>
      </c>
      <c r="G238" s="403">
        <v>251.189204112</v>
      </c>
      <c r="H238" s="24">
        <f t="shared" si="9"/>
        <v>25118.920411200001</v>
      </c>
    </row>
    <row r="239" spans="3:8" outlineLevel="1" x14ac:dyDescent="0.25">
      <c r="C239" s="390" t="s">
        <v>217</v>
      </c>
      <c r="D239" s="662"/>
      <c r="E239" s="662"/>
      <c r="F239" s="28" t="s">
        <v>110</v>
      </c>
      <c r="G239" s="403">
        <v>272.22026832</v>
      </c>
      <c r="H239" s="24">
        <f t="shared" si="9"/>
        <v>27222.026832</v>
      </c>
    </row>
    <row r="240" spans="3:8" outlineLevel="1" x14ac:dyDescent="0.25">
      <c r="C240" s="390" t="s">
        <v>218</v>
      </c>
      <c r="D240" s="662"/>
      <c r="E240" s="662"/>
      <c r="F240" s="28" t="s">
        <v>111</v>
      </c>
      <c r="G240" s="403">
        <v>292.91198831999998</v>
      </c>
      <c r="H240" s="24">
        <f t="shared" si="9"/>
        <v>29291.198831999998</v>
      </c>
    </row>
    <row r="241" spans="3:8" outlineLevel="1" x14ac:dyDescent="0.25">
      <c r="C241" s="390" t="s">
        <v>223</v>
      </c>
      <c r="D241" s="662" t="s">
        <v>234</v>
      </c>
      <c r="E241" s="662"/>
      <c r="F241" s="28" t="s">
        <v>101</v>
      </c>
      <c r="G241" s="403">
        <v>66.280621679999996</v>
      </c>
      <c r="H241" s="24">
        <f t="shared" si="9"/>
        <v>6628.0621679999995</v>
      </c>
    </row>
    <row r="242" spans="3:8" outlineLevel="1" x14ac:dyDescent="0.25">
      <c r="C242" s="390" t="s">
        <v>224</v>
      </c>
      <c r="D242" s="662"/>
      <c r="E242" s="662"/>
      <c r="F242" s="28" t="s">
        <v>102</v>
      </c>
      <c r="G242" s="403">
        <v>82.181460815999998</v>
      </c>
      <c r="H242" s="24">
        <f t="shared" si="9"/>
        <v>8218.1460815999999</v>
      </c>
    </row>
    <row r="243" spans="3:8" outlineLevel="1" x14ac:dyDescent="0.25">
      <c r="C243" s="390" t="s">
        <v>225</v>
      </c>
      <c r="D243" s="662"/>
      <c r="E243" s="662"/>
      <c r="F243" s="28" t="s">
        <v>103</v>
      </c>
      <c r="G243" s="403">
        <v>99.757786766400002</v>
      </c>
      <c r="H243" s="24">
        <f t="shared" si="9"/>
        <v>9975.7786766400004</v>
      </c>
    </row>
    <row r="244" spans="3:8" outlineLevel="1" x14ac:dyDescent="0.25">
      <c r="C244" s="390" t="s">
        <v>226</v>
      </c>
      <c r="D244" s="662"/>
      <c r="E244" s="662"/>
      <c r="F244" s="28" t="s">
        <v>104</v>
      </c>
      <c r="G244" s="403">
        <v>118.34836171200003</v>
      </c>
      <c r="H244" s="24">
        <f t="shared" si="9"/>
        <v>11834.836171200002</v>
      </c>
    </row>
    <row r="245" spans="3:8" outlineLevel="1" x14ac:dyDescent="0.25">
      <c r="C245" s="390" t="s">
        <v>227</v>
      </c>
      <c r="D245" s="662"/>
      <c r="E245" s="662"/>
      <c r="F245" s="28" t="s">
        <v>105</v>
      </c>
      <c r="G245" s="403">
        <v>135.59697950399999</v>
      </c>
      <c r="H245" s="24">
        <f t="shared" si="9"/>
        <v>13559.697950399999</v>
      </c>
    </row>
    <row r="246" spans="3:8" outlineLevel="1" x14ac:dyDescent="0.25">
      <c r="C246" s="390" t="s">
        <v>228</v>
      </c>
      <c r="D246" s="662"/>
      <c r="E246" s="662"/>
      <c r="F246" s="28" t="s">
        <v>106</v>
      </c>
      <c r="G246" s="403">
        <v>156.92600448000002</v>
      </c>
      <c r="H246" s="24">
        <f t="shared" si="9"/>
        <v>15692.600448000001</v>
      </c>
    </row>
    <row r="247" spans="3:8" outlineLevel="1" x14ac:dyDescent="0.25">
      <c r="C247" s="390" t="s">
        <v>229</v>
      </c>
      <c r="D247" s="662"/>
      <c r="E247" s="662"/>
      <c r="F247" s="28" t="s">
        <v>107</v>
      </c>
      <c r="G247" s="403">
        <v>176.26862433599999</v>
      </c>
      <c r="H247" s="24">
        <f t="shared" si="9"/>
        <v>17626.862433599999</v>
      </c>
    </row>
    <row r="248" spans="3:8" outlineLevel="1" x14ac:dyDescent="0.25">
      <c r="C248" s="390" t="s">
        <v>230</v>
      </c>
      <c r="D248" s="662"/>
      <c r="E248" s="662"/>
      <c r="F248" s="28" t="s">
        <v>108</v>
      </c>
      <c r="G248" s="403">
        <v>193.17789791999999</v>
      </c>
      <c r="H248" s="24">
        <f t="shared" si="9"/>
        <v>19317.789792</v>
      </c>
    </row>
    <row r="249" spans="3:8" outlineLevel="1" x14ac:dyDescent="0.25">
      <c r="C249" s="390" t="s">
        <v>231</v>
      </c>
      <c r="D249" s="662"/>
      <c r="E249" s="662"/>
      <c r="F249" s="28" t="s">
        <v>109</v>
      </c>
      <c r="G249" s="403">
        <v>212.23911038400001</v>
      </c>
      <c r="H249" s="24">
        <f t="shared" si="9"/>
        <v>21223.911038400001</v>
      </c>
    </row>
    <row r="250" spans="3:8" outlineLevel="1" x14ac:dyDescent="0.25">
      <c r="C250" s="390" t="s">
        <v>232</v>
      </c>
      <c r="D250" s="662"/>
      <c r="E250" s="662"/>
      <c r="F250" s="28" t="s">
        <v>110</v>
      </c>
      <c r="G250" s="403">
        <v>228.97457351999998</v>
      </c>
      <c r="H250" s="24">
        <f t="shared" si="9"/>
        <v>22897.457351999998</v>
      </c>
    </row>
    <row r="251" spans="3:8" outlineLevel="1" x14ac:dyDescent="0.25">
      <c r="C251" s="390" t="s">
        <v>233</v>
      </c>
      <c r="D251" s="662"/>
      <c r="E251" s="662"/>
      <c r="F251" s="28" t="s">
        <v>111</v>
      </c>
      <c r="G251" s="403">
        <v>245.46173601599995</v>
      </c>
      <c r="H251" s="24">
        <f t="shared" si="9"/>
        <v>24546.173601599996</v>
      </c>
    </row>
    <row r="252" spans="3:8" outlineLevel="1" x14ac:dyDescent="0.25">
      <c r="C252" s="390" t="s">
        <v>236</v>
      </c>
      <c r="D252" s="662" t="s">
        <v>238</v>
      </c>
      <c r="E252" s="662"/>
      <c r="F252" s="28" t="s">
        <v>18</v>
      </c>
      <c r="G252" s="403">
        <v>25.38</v>
      </c>
      <c r="H252" s="24">
        <f t="shared" si="9"/>
        <v>2538</v>
      </c>
    </row>
    <row r="253" spans="3:8" outlineLevel="1" x14ac:dyDescent="0.25">
      <c r="C253" s="390" t="s">
        <v>237</v>
      </c>
      <c r="D253" s="662" t="s">
        <v>239</v>
      </c>
      <c r="E253" s="662"/>
      <c r="F253" s="28" t="s">
        <v>18</v>
      </c>
      <c r="G253" s="403">
        <v>36.78</v>
      </c>
      <c r="H253" s="24">
        <f t="shared" si="9"/>
        <v>3678</v>
      </c>
    </row>
    <row r="254" spans="3:8" outlineLevel="1" x14ac:dyDescent="0.25">
      <c r="C254" s="390" t="s">
        <v>241</v>
      </c>
      <c r="D254" s="662" t="s">
        <v>240</v>
      </c>
      <c r="E254" s="662"/>
      <c r="F254" s="28" t="s">
        <v>16</v>
      </c>
      <c r="G254" s="403">
        <v>18.29</v>
      </c>
      <c r="H254" s="24">
        <f t="shared" si="9"/>
        <v>1829</v>
      </c>
    </row>
    <row r="255" spans="3:8" outlineLevel="1" x14ac:dyDescent="0.25">
      <c r="C255" s="390" t="s">
        <v>245</v>
      </c>
      <c r="D255" s="662" t="s">
        <v>242</v>
      </c>
      <c r="E255" s="662"/>
      <c r="F255" s="28" t="s">
        <v>243</v>
      </c>
      <c r="G255" s="403">
        <v>23.96</v>
      </c>
      <c r="H255" s="24">
        <f t="shared" si="9"/>
        <v>2396</v>
      </c>
    </row>
    <row r="256" spans="3:8" outlineLevel="1" x14ac:dyDescent="0.25">
      <c r="C256" s="390" t="s">
        <v>246</v>
      </c>
      <c r="D256" s="662" t="s">
        <v>244</v>
      </c>
      <c r="E256" s="662"/>
      <c r="F256" s="28" t="s">
        <v>243</v>
      </c>
      <c r="G256" s="403">
        <v>25.73</v>
      </c>
      <c r="H256" s="24">
        <f t="shared" si="9"/>
        <v>2573</v>
      </c>
    </row>
    <row r="257" spans="1:8" outlineLevel="1" x14ac:dyDescent="0.25">
      <c r="C257" s="390" t="s">
        <v>248</v>
      </c>
      <c r="D257" s="873" t="s">
        <v>247</v>
      </c>
      <c r="E257" s="873"/>
      <c r="F257" s="28" t="s">
        <v>293</v>
      </c>
      <c r="G257" s="403">
        <v>3.11</v>
      </c>
      <c r="H257" s="24">
        <f t="shared" si="9"/>
        <v>311</v>
      </c>
    </row>
    <row r="258" spans="1:8" outlineLevel="1" x14ac:dyDescent="0.25">
      <c r="C258" s="390" t="s">
        <v>249</v>
      </c>
      <c r="D258" s="873"/>
      <c r="E258" s="873"/>
      <c r="F258" s="28" t="s">
        <v>294</v>
      </c>
      <c r="G258" s="403">
        <v>4.09</v>
      </c>
      <c r="H258" s="24">
        <f t="shared" si="9"/>
        <v>409</v>
      </c>
    </row>
    <row r="259" spans="1:8" ht="24.95" customHeight="1" outlineLevel="1" x14ac:dyDescent="0.25">
      <c r="C259" s="390" t="s">
        <v>250</v>
      </c>
      <c r="D259" s="662" t="s">
        <v>251</v>
      </c>
      <c r="E259" s="662"/>
      <c r="F259" s="28" t="s">
        <v>18</v>
      </c>
      <c r="G259" s="403">
        <v>74.319999999999993</v>
      </c>
      <c r="H259" s="24">
        <f t="shared" si="9"/>
        <v>7431.9999999999991</v>
      </c>
    </row>
    <row r="260" spans="1:8" ht="24.95" customHeight="1" outlineLevel="1" x14ac:dyDescent="0.25">
      <c r="C260" s="391" t="s">
        <v>252</v>
      </c>
      <c r="D260" s="950" t="s">
        <v>253</v>
      </c>
      <c r="E260" s="950"/>
      <c r="F260" s="140" t="s">
        <v>17</v>
      </c>
      <c r="G260" s="403">
        <v>45</v>
      </c>
      <c r="H260" s="27">
        <f t="shared" si="9"/>
        <v>4500</v>
      </c>
    </row>
    <row r="261" spans="1:8" x14ac:dyDescent="0.25">
      <c r="A261" s="969" t="s">
        <v>647</v>
      </c>
      <c r="B261" s="969"/>
      <c r="C261" s="969"/>
      <c r="D261" s="969"/>
      <c r="E261" s="969"/>
      <c r="F261" s="969"/>
      <c r="G261" s="969"/>
      <c r="H261" s="969"/>
    </row>
    <row r="262" spans="1:8" outlineLevel="1" x14ac:dyDescent="0.25">
      <c r="C262" s="967" t="s">
        <v>6</v>
      </c>
      <c r="D262" s="967" t="s">
        <v>7</v>
      </c>
      <c r="E262" s="967"/>
      <c r="F262" s="968" t="s">
        <v>8</v>
      </c>
      <c r="G262" s="404" t="s">
        <v>12</v>
      </c>
      <c r="H262" s="164" t="s">
        <v>12</v>
      </c>
    </row>
    <row r="263" spans="1:8" outlineLevel="1" x14ac:dyDescent="0.25">
      <c r="C263" s="660"/>
      <c r="D263" s="660"/>
      <c r="E263" s="660"/>
      <c r="F263" s="953"/>
      <c r="G263" s="407" t="s">
        <v>30</v>
      </c>
      <c r="H263" s="105" t="s">
        <v>280</v>
      </c>
    </row>
    <row r="264" spans="1:8" s="135" customFormat="1" ht="24.95" customHeight="1" outlineLevel="1" x14ac:dyDescent="0.25">
      <c r="C264" s="115" t="s">
        <v>113</v>
      </c>
      <c r="D264" s="662" t="s">
        <v>115</v>
      </c>
      <c r="E264" s="662"/>
      <c r="F264" s="28" t="s">
        <v>17</v>
      </c>
      <c r="G264" s="403">
        <v>14.33</v>
      </c>
      <c r="H264" s="136">
        <f t="shared" ref="H264:H285" si="10">G264*$B$3</f>
        <v>1433</v>
      </c>
    </row>
    <row r="265" spans="1:8" s="135" customFormat="1" ht="24.95" customHeight="1" outlineLevel="1" x14ac:dyDescent="0.25">
      <c r="C265" s="115" t="s">
        <v>114</v>
      </c>
      <c r="D265" s="662" t="s">
        <v>116</v>
      </c>
      <c r="E265" s="662"/>
      <c r="F265" s="28" t="s">
        <v>17</v>
      </c>
      <c r="G265" s="403">
        <v>13.8</v>
      </c>
      <c r="H265" s="136">
        <f t="shared" si="10"/>
        <v>1380</v>
      </c>
    </row>
    <row r="266" spans="1:8" s="135" customFormat="1" ht="24.95" customHeight="1" outlineLevel="1" x14ac:dyDescent="0.25">
      <c r="C266" s="115" t="s">
        <v>117</v>
      </c>
      <c r="D266" s="957" t="s">
        <v>131</v>
      </c>
      <c r="E266" s="957"/>
      <c r="F266" s="28" t="s">
        <v>16</v>
      </c>
      <c r="G266" s="403">
        <v>7.53</v>
      </c>
      <c r="H266" s="136">
        <f t="shared" si="10"/>
        <v>753</v>
      </c>
    </row>
    <row r="267" spans="1:8" s="135" customFormat="1" ht="24.95" customHeight="1" outlineLevel="1" x14ac:dyDescent="0.25">
      <c r="C267" s="115" t="s">
        <v>118</v>
      </c>
      <c r="D267" s="957"/>
      <c r="E267" s="957"/>
      <c r="F267" s="28" t="s">
        <v>17</v>
      </c>
      <c r="G267" s="403">
        <v>9.1423158211677613</v>
      </c>
      <c r="H267" s="136">
        <f t="shared" si="10"/>
        <v>914.23158211677617</v>
      </c>
    </row>
    <row r="268" spans="1:8" s="135" customFormat="1" ht="24.95" customHeight="1" outlineLevel="1" x14ac:dyDescent="0.25">
      <c r="C268" s="115" t="s">
        <v>119</v>
      </c>
      <c r="D268" s="957" t="s">
        <v>132</v>
      </c>
      <c r="E268" s="957"/>
      <c r="F268" s="28" t="s">
        <v>16</v>
      </c>
      <c r="G268" s="403">
        <v>6.91</v>
      </c>
      <c r="H268" s="136">
        <f t="shared" si="10"/>
        <v>691</v>
      </c>
    </row>
    <row r="269" spans="1:8" s="135" customFormat="1" ht="24.95" customHeight="1" outlineLevel="1" x14ac:dyDescent="0.25">
      <c r="C269" s="115" t="s">
        <v>120</v>
      </c>
      <c r="D269" s="957"/>
      <c r="E269" s="957"/>
      <c r="F269" s="28" t="s">
        <v>17</v>
      </c>
      <c r="G269" s="403">
        <v>8.2658666479828007</v>
      </c>
      <c r="H269" s="136">
        <f t="shared" si="10"/>
        <v>826.58666479828003</v>
      </c>
    </row>
    <row r="270" spans="1:8" s="135" customFormat="1" ht="24.95" customHeight="1" outlineLevel="1" x14ac:dyDescent="0.25">
      <c r="C270" s="115" t="s">
        <v>121</v>
      </c>
      <c r="D270" s="957" t="s">
        <v>133</v>
      </c>
      <c r="E270" s="957"/>
      <c r="F270" s="28" t="s">
        <v>16</v>
      </c>
      <c r="G270" s="403">
        <v>9.2799999999999994</v>
      </c>
      <c r="H270" s="136">
        <f t="shared" si="10"/>
        <v>927.99999999999989</v>
      </c>
    </row>
    <row r="271" spans="1:8" s="135" customFormat="1" ht="24.95" customHeight="1" outlineLevel="1" x14ac:dyDescent="0.25">
      <c r="C271" s="115" t="s">
        <v>122</v>
      </c>
      <c r="D271" s="957"/>
      <c r="E271" s="957"/>
      <c r="F271" s="28" t="s">
        <v>17</v>
      </c>
      <c r="G271" s="403">
        <v>13.44372775964548</v>
      </c>
      <c r="H271" s="136">
        <f t="shared" si="10"/>
        <v>1344.3727759645481</v>
      </c>
    </row>
    <row r="272" spans="1:8" s="135" customFormat="1" ht="24.95" customHeight="1" outlineLevel="1" x14ac:dyDescent="0.25">
      <c r="C272" s="115" t="s">
        <v>123</v>
      </c>
      <c r="D272" s="957" t="s">
        <v>134</v>
      </c>
      <c r="E272" s="957"/>
      <c r="F272" s="28" t="s">
        <v>16</v>
      </c>
      <c r="G272" s="403">
        <v>9</v>
      </c>
      <c r="H272" s="136">
        <f t="shared" si="10"/>
        <v>900</v>
      </c>
    </row>
    <row r="273" spans="1:8" s="135" customFormat="1" ht="24.95" customHeight="1" outlineLevel="1" x14ac:dyDescent="0.25">
      <c r="C273" s="115" t="s">
        <v>124</v>
      </c>
      <c r="D273" s="957"/>
      <c r="E273" s="957"/>
      <c r="F273" s="28" t="s">
        <v>17</v>
      </c>
      <c r="G273" s="403">
        <v>12.101522656044803</v>
      </c>
      <c r="H273" s="136">
        <f t="shared" si="10"/>
        <v>1210.1522656044804</v>
      </c>
    </row>
    <row r="274" spans="1:8" s="135" customFormat="1" ht="24.95" customHeight="1" outlineLevel="1" x14ac:dyDescent="0.25">
      <c r="C274" s="115" t="s">
        <v>125</v>
      </c>
      <c r="D274" s="957" t="s">
        <v>135</v>
      </c>
      <c r="E274" s="957"/>
      <c r="F274" s="28" t="s">
        <v>16</v>
      </c>
      <c r="G274" s="403">
        <v>8.18</v>
      </c>
      <c r="H274" s="136">
        <f t="shared" si="10"/>
        <v>818</v>
      </c>
    </row>
    <row r="275" spans="1:8" s="135" customFormat="1" ht="24.95" customHeight="1" outlineLevel="1" x14ac:dyDescent="0.25">
      <c r="C275" s="115" t="s">
        <v>126</v>
      </c>
      <c r="D275" s="957" t="s">
        <v>136</v>
      </c>
      <c r="E275" s="957"/>
      <c r="F275" s="28" t="s">
        <v>16</v>
      </c>
      <c r="G275" s="403">
        <v>7.26</v>
      </c>
      <c r="H275" s="136">
        <f t="shared" si="10"/>
        <v>726</v>
      </c>
    </row>
    <row r="276" spans="1:8" s="135" customFormat="1" ht="24.95" customHeight="1" outlineLevel="1" x14ac:dyDescent="0.25">
      <c r="C276" s="115" t="s">
        <v>127</v>
      </c>
      <c r="D276" s="957" t="s">
        <v>98</v>
      </c>
      <c r="E276" s="957"/>
      <c r="F276" s="28" t="s">
        <v>16</v>
      </c>
      <c r="G276" s="403">
        <v>9.32</v>
      </c>
      <c r="H276" s="136">
        <f t="shared" si="10"/>
        <v>932</v>
      </c>
    </row>
    <row r="277" spans="1:8" s="135" customFormat="1" ht="24.95" customHeight="1" outlineLevel="1" x14ac:dyDescent="0.25">
      <c r="C277" s="115" t="s">
        <v>128</v>
      </c>
      <c r="D277" s="957"/>
      <c r="E277" s="957"/>
      <c r="F277" s="28" t="s">
        <v>17</v>
      </c>
      <c r="G277" s="403">
        <v>12.51</v>
      </c>
      <c r="H277" s="136">
        <f t="shared" si="10"/>
        <v>1251</v>
      </c>
    </row>
    <row r="278" spans="1:8" s="135" customFormat="1" ht="24.95" customHeight="1" outlineLevel="1" x14ac:dyDescent="0.25">
      <c r="C278" s="115" t="s">
        <v>138</v>
      </c>
      <c r="D278" s="957" t="s">
        <v>97</v>
      </c>
      <c r="E278" s="957"/>
      <c r="F278" s="28" t="s">
        <v>16</v>
      </c>
      <c r="G278" s="403">
        <v>7.1</v>
      </c>
      <c r="H278" s="136">
        <f t="shared" si="10"/>
        <v>710</v>
      </c>
    </row>
    <row r="279" spans="1:8" s="135" customFormat="1" ht="24.95" customHeight="1" outlineLevel="1" x14ac:dyDescent="0.25">
      <c r="C279" s="115" t="s">
        <v>139</v>
      </c>
      <c r="D279" s="957"/>
      <c r="E279" s="957"/>
      <c r="F279" s="28" t="s">
        <v>17</v>
      </c>
      <c r="G279" s="403">
        <v>10.25</v>
      </c>
      <c r="H279" s="136">
        <f t="shared" si="10"/>
        <v>1025</v>
      </c>
    </row>
    <row r="280" spans="1:8" s="135" customFormat="1" ht="24.95" customHeight="1" outlineLevel="1" x14ac:dyDescent="0.25">
      <c r="C280" s="115" t="s">
        <v>137</v>
      </c>
      <c r="D280" s="957" t="s">
        <v>99</v>
      </c>
      <c r="E280" s="957"/>
      <c r="F280" s="28" t="s">
        <v>16</v>
      </c>
      <c r="G280" s="403">
        <v>14.09</v>
      </c>
      <c r="H280" s="136">
        <f t="shared" si="10"/>
        <v>1409</v>
      </c>
    </row>
    <row r="281" spans="1:8" ht="24.95" customHeight="1" outlineLevel="1" x14ac:dyDescent="0.25">
      <c r="C281" s="115" t="s">
        <v>145</v>
      </c>
      <c r="D281" s="662" t="s">
        <v>144</v>
      </c>
      <c r="E281" s="662"/>
      <c r="F281" s="28" t="s">
        <v>147</v>
      </c>
      <c r="G281" s="403">
        <v>8.6999999999999993</v>
      </c>
      <c r="H281" s="136">
        <f t="shared" si="10"/>
        <v>869.99999999999989</v>
      </c>
    </row>
    <row r="282" spans="1:8" ht="24.95" customHeight="1" outlineLevel="1" x14ac:dyDescent="0.25">
      <c r="C282" s="115" t="s">
        <v>146</v>
      </c>
      <c r="D282" s="662" t="s">
        <v>144</v>
      </c>
      <c r="E282" s="662"/>
      <c r="F282" s="28" t="s">
        <v>100</v>
      </c>
      <c r="G282" s="403">
        <v>11.2</v>
      </c>
      <c r="H282" s="136">
        <f t="shared" si="10"/>
        <v>1120</v>
      </c>
    </row>
    <row r="283" spans="1:8" ht="15" customHeight="1" outlineLevel="1" x14ac:dyDescent="0.25">
      <c r="C283" s="115" t="s">
        <v>151</v>
      </c>
      <c r="D283" s="662" t="s">
        <v>149</v>
      </c>
      <c r="E283" s="662"/>
      <c r="F283" s="28" t="s">
        <v>16</v>
      </c>
      <c r="G283" s="403">
        <v>31</v>
      </c>
      <c r="H283" s="136">
        <f t="shared" si="10"/>
        <v>3100</v>
      </c>
    </row>
    <row r="284" spans="1:8" ht="15" customHeight="1" outlineLevel="1" x14ac:dyDescent="0.25">
      <c r="C284" s="115" t="s">
        <v>150</v>
      </c>
      <c r="D284" s="662" t="s">
        <v>152</v>
      </c>
      <c r="E284" s="662"/>
      <c r="F284" s="28" t="s">
        <v>16</v>
      </c>
      <c r="G284" s="403">
        <v>35</v>
      </c>
      <c r="H284" s="136">
        <f t="shared" si="10"/>
        <v>3500</v>
      </c>
    </row>
    <row r="285" spans="1:8" ht="15.75" customHeight="1" outlineLevel="1" x14ac:dyDescent="0.25">
      <c r="C285" s="115" t="s">
        <v>142</v>
      </c>
      <c r="D285" s="662" t="s">
        <v>141</v>
      </c>
      <c r="E285" s="662"/>
      <c r="F285" s="28" t="s">
        <v>140</v>
      </c>
      <c r="G285" s="403">
        <v>2.11</v>
      </c>
      <c r="H285" s="136">
        <f t="shared" si="10"/>
        <v>211</v>
      </c>
    </row>
    <row r="286" spans="1:8" x14ac:dyDescent="0.25">
      <c r="A286" s="966" t="s">
        <v>656</v>
      </c>
      <c r="B286" s="966"/>
      <c r="C286" s="966"/>
      <c r="D286" s="966"/>
      <c r="E286" s="966"/>
      <c r="F286" s="966"/>
      <c r="G286" s="966"/>
      <c r="H286" s="966"/>
    </row>
    <row r="287" spans="1:8" outlineLevel="1" x14ac:dyDescent="0.25">
      <c r="C287" s="660" t="s">
        <v>6</v>
      </c>
      <c r="D287" s="660" t="s">
        <v>7</v>
      </c>
      <c r="E287" s="660"/>
      <c r="F287" s="953" t="s">
        <v>8</v>
      </c>
      <c r="G287" s="407" t="s">
        <v>12</v>
      </c>
      <c r="H287" s="105" t="s">
        <v>12</v>
      </c>
    </row>
    <row r="288" spans="1:8" outlineLevel="1" x14ac:dyDescent="0.25">
      <c r="C288" s="660"/>
      <c r="D288" s="660"/>
      <c r="E288" s="660"/>
      <c r="F288" s="953"/>
      <c r="G288" s="407" t="s">
        <v>280</v>
      </c>
      <c r="H288" s="105" t="s">
        <v>280</v>
      </c>
    </row>
    <row r="289" spans="1:8" outlineLevel="1" x14ac:dyDescent="0.25">
      <c r="C289" s="115" t="s">
        <v>660</v>
      </c>
      <c r="D289" s="662" t="s">
        <v>662</v>
      </c>
      <c r="E289" s="662"/>
      <c r="F289" s="28" t="s">
        <v>17</v>
      </c>
      <c r="G289" s="403">
        <v>2483</v>
      </c>
      <c r="H289" s="136">
        <f>G289*1</f>
        <v>2483</v>
      </c>
    </row>
    <row r="290" spans="1:8" outlineLevel="1" x14ac:dyDescent="0.25">
      <c r="C290" s="115" t="s">
        <v>661</v>
      </c>
      <c r="D290" s="662" t="s">
        <v>663</v>
      </c>
      <c r="E290" s="662"/>
      <c r="F290" s="28" t="s">
        <v>17</v>
      </c>
      <c r="G290" s="403">
        <v>4967</v>
      </c>
      <c r="H290" s="136">
        <f>G290*1</f>
        <v>4967</v>
      </c>
    </row>
    <row r="291" spans="1:8" x14ac:dyDescent="0.25">
      <c r="A291" s="965" t="s">
        <v>1326</v>
      </c>
      <c r="B291" s="965"/>
      <c r="C291" s="965"/>
      <c r="D291" s="965"/>
      <c r="E291" s="965"/>
      <c r="F291" s="965"/>
      <c r="G291" s="965"/>
      <c r="H291" s="965"/>
    </row>
    <row r="292" spans="1:8" outlineLevel="1" x14ac:dyDescent="0.25">
      <c r="C292" s="660" t="s">
        <v>6</v>
      </c>
      <c r="D292" s="660" t="s">
        <v>7</v>
      </c>
      <c r="E292" s="660"/>
      <c r="F292" s="953" t="s">
        <v>658</v>
      </c>
      <c r="G292" s="407" t="s">
        <v>12</v>
      </c>
      <c r="H292" s="105" t="s">
        <v>12</v>
      </c>
    </row>
    <row r="293" spans="1:8" outlineLevel="1" x14ac:dyDescent="0.25">
      <c r="C293" s="660"/>
      <c r="D293" s="660"/>
      <c r="E293" s="660"/>
      <c r="F293" s="953"/>
      <c r="G293" s="407" t="s">
        <v>280</v>
      </c>
      <c r="H293" s="105" t="s">
        <v>280</v>
      </c>
    </row>
    <row r="294" spans="1:8" outlineLevel="1" x14ac:dyDescent="0.25">
      <c r="C294" s="115" t="s">
        <v>685</v>
      </c>
      <c r="D294" s="662" t="s">
        <v>696</v>
      </c>
      <c r="E294" s="662"/>
      <c r="F294" s="28">
        <v>150</v>
      </c>
      <c r="G294" s="403">
        <v>78481</v>
      </c>
      <c r="H294" s="136">
        <f t="shared" ref="H294:H314" si="11">G294*1</f>
        <v>78481</v>
      </c>
    </row>
    <row r="295" spans="1:8" outlineLevel="1" x14ac:dyDescent="0.25">
      <c r="C295" s="278" t="s">
        <v>686</v>
      </c>
      <c r="D295" s="662" t="s">
        <v>697</v>
      </c>
      <c r="E295" s="662"/>
      <c r="F295" s="28">
        <v>200</v>
      </c>
      <c r="G295" s="403">
        <v>86816</v>
      </c>
      <c r="H295" s="136">
        <f t="shared" si="11"/>
        <v>86816</v>
      </c>
    </row>
    <row r="296" spans="1:8" outlineLevel="1" x14ac:dyDescent="0.25">
      <c r="C296" s="278" t="s">
        <v>687</v>
      </c>
      <c r="D296" s="662" t="s">
        <v>698</v>
      </c>
      <c r="E296" s="662"/>
      <c r="F296" s="28">
        <v>300</v>
      </c>
      <c r="G296" s="403">
        <v>121300</v>
      </c>
      <c r="H296" s="136">
        <f t="shared" si="11"/>
        <v>121300</v>
      </c>
    </row>
    <row r="297" spans="1:8" outlineLevel="1" x14ac:dyDescent="0.25">
      <c r="C297" s="278" t="s">
        <v>688</v>
      </c>
      <c r="D297" s="662" t="s">
        <v>699</v>
      </c>
      <c r="E297" s="662"/>
      <c r="F297" s="28">
        <v>400</v>
      </c>
      <c r="G297" s="403">
        <v>137354</v>
      </c>
      <c r="H297" s="136">
        <f t="shared" si="11"/>
        <v>137354</v>
      </c>
    </row>
    <row r="298" spans="1:8" outlineLevel="1" x14ac:dyDescent="0.25">
      <c r="C298" s="278" t="s">
        <v>689</v>
      </c>
      <c r="D298" s="662" t="s">
        <v>700</v>
      </c>
      <c r="E298" s="662"/>
      <c r="F298" s="28">
        <v>500</v>
      </c>
      <c r="G298" s="403">
        <v>180930</v>
      </c>
      <c r="H298" s="136">
        <f t="shared" si="11"/>
        <v>180930</v>
      </c>
    </row>
    <row r="299" spans="1:8" outlineLevel="1" x14ac:dyDescent="0.25">
      <c r="C299" s="278" t="s">
        <v>701</v>
      </c>
      <c r="D299" s="662" t="s">
        <v>704</v>
      </c>
      <c r="E299" s="662"/>
      <c r="F299" s="28">
        <v>120</v>
      </c>
      <c r="G299" s="403">
        <v>83150</v>
      </c>
      <c r="H299" s="136">
        <f t="shared" si="11"/>
        <v>83150</v>
      </c>
    </row>
    <row r="300" spans="1:8" ht="15" customHeight="1" outlineLevel="1" x14ac:dyDescent="0.25">
      <c r="C300" s="278" t="s">
        <v>702</v>
      </c>
      <c r="D300" s="662" t="s">
        <v>740</v>
      </c>
      <c r="E300" s="662"/>
      <c r="F300" s="28">
        <v>300</v>
      </c>
      <c r="G300" s="403">
        <v>154392</v>
      </c>
      <c r="H300" s="136">
        <f t="shared" si="11"/>
        <v>154392</v>
      </c>
    </row>
    <row r="301" spans="1:8" ht="15" customHeight="1" outlineLevel="1" x14ac:dyDescent="0.25">
      <c r="C301" s="278" t="s">
        <v>703</v>
      </c>
      <c r="D301" s="662" t="s">
        <v>741</v>
      </c>
      <c r="E301" s="662"/>
      <c r="F301" s="28">
        <v>400</v>
      </c>
      <c r="G301" s="403">
        <v>161432</v>
      </c>
      <c r="H301" s="136">
        <f t="shared" si="11"/>
        <v>161432</v>
      </c>
    </row>
    <row r="302" spans="1:8" ht="15" customHeight="1" outlineLevel="1" x14ac:dyDescent="0.25">
      <c r="C302" s="278" t="s">
        <v>706</v>
      </c>
      <c r="D302" s="662" t="s">
        <v>709</v>
      </c>
      <c r="E302" s="662"/>
      <c r="F302" s="28">
        <v>200</v>
      </c>
      <c r="G302" s="403">
        <v>100570</v>
      </c>
      <c r="H302" s="136">
        <f t="shared" si="11"/>
        <v>100570</v>
      </c>
    </row>
    <row r="303" spans="1:8" ht="15" customHeight="1" outlineLevel="1" x14ac:dyDescent="0.25">
      <c r="C303" s="278" t="s">
        <v>707</v>
      </c>
      <c r="D303" s="662" t="s">
        <v>711</v>
      </c>
      <c r="E303" s="662"/>
      <c r="F303" s="28">
        <v>300</v>
      </c>
      <c r="G303" s="403">
        <v>142417</v>
      </c>
      <c r="H303" s="136">
        <f t="shared" si="11"/>
        <v>142417</v>
      </c>
    </row>
    <row r="304" spans="1:8" ht="15" customHeight="1" outlineLevel="1" x14ac:dyDescent="0.25">
      <c r="C304" s="278" t="s">
        <v>708</v>
      </c>
      <c r="D304" s="662" t="s">
        <v>713</v>
      </c>
      <c r="E304" s="662"/>
      <c r="F304" s="28">
        <v>400</v>
      </c>
      <c r="G304" s="403">
        <v>158470</v>
      </c>
      <c r="H304" s="136">
        <f t="shared" si="11"/>
        <v>158470</v>
      </c>
    </row>
    <row r="305" spans="1:8" ht="15" customHeight="1" outlineLevel="1" x14ac:dyDescent="0.25">
      <c r="C305" s="278" t="s">
        <v>727</v>
      </c>
      <c r="D305" s="662" t="s">
        <v>725</v>
      </c>
      <c r="E305" s="662"/>
      <c r="F305" s="28">
        <v>80</v>
      </c>
      <c r="G305" s="403">
        <v>50271</v>
      </c>
      <c r="H305" s="136">
        <f t="shared" si="11"/>
        <v>50271</v>
      </c>
    </row>
    <row r="306" spans="1:8" ht="15" customHeight="1" outlineLevel="1" x14ac:dyDescent="0.25">
      <c r="C306" s="278" t="s">
        <v>728</v>
      </c>
      <c r="D306" s="662" t="s">
        <v>726</v>
      </c>
      <c r="E306" s="662"/>
      <c r="F306" s="28">
        <v>100</v>
      </c>
      <c r="G306" s="403">
        <v>55500</v>
      </c>
      <c r="H306" s="136">
        <f t="shared" si="11"/>
        <v>55500</v>
      </c>
    </row>
    <row r="307" spans="1:8" ht="15.75" customHeight="1" outlineLevel="1" x14ac:dyDescent="0.25">
      <c r="C307" s="278" t="s">
        <v>729</v>
      </c>
      <c r="D307" s="662" t="s">
        <v>730</v>
      </c>
      <c r="E307" s="662"/>
      <c r="F307" s="28">
        <v>150</v>
      </c>
      <c r="G307" s="403">
        <v>72430</v>
      </c>
      <c r="H307" s="136">
        <f t="shared" si="11"/>
        <v>72430</v>
      </c>
    </row>
    <row r="308" spans="1:8" ht="15" customHeight="1" outlineLevel="1" x14ac:dyDescent="0.25">
      <c r="C308" s="278" t="s">
        <v>734</v>
      </c>
      <c r="D308" s="662" t="s">
        <v>731</v>
      </c>
      <c r="E308" s="662"/>
      <c r="F308" s="28">
        <v>80</v>
      </c>
      <c r="G308" s="403">
        <v>50271</v>
      </c>
      <c r="H308" s="136">
        <f t="shared" si="11"/>
        <v>50271</v>
      </c>
    </row>
    <row r="309" spans="1:8" ht="15" customHeight="1" outlineLevel="1" x14ac:dyDescent="0.25">
      <c r="C309" s="278" t="s">
        <v>735</v>
      </c>
      <c r="D309" s="662" t="s">
        <v>732</v>
      </c>
      <c r="E309" s="662"/>
      <c r="F309" s="28">
        <v>100</v>
      </c>
      <c r="G309" s="403">
        <v>55500</v>
      </c>
      <c r="H309" s="136">
        <f t="shared" si="11"/>
        <v>55500</v>
      </c>
    </row>
    <row r="310" spans="1:8" ht="15.75" customHeight="1" outlineLevel="1" x14ac:dyDescent="0.25">
      <c r="C310" s="278" t="s">
        <v>736</v>
      </c>
      <c r="D310" s="662" t="s">
        <v>733</v>
      </c>
      <c r="E310" s="662"/>
      <c r="F310" s="28">
        <v>150</v>
      </c>
      <c r="G310" s="403">
        <v>72430</v>
      </c>
      <c r="H310" s="136">
        <f t="shared" si="11"/>
        <v>72430</v>
      </c>
    </row>
    <row r="311" spans="1:8" ht="15" customHeight="1" outlineLevel="1" x14ac:dyDescent="0.25">
      <c r="C311" s="278" t="s">
        <v>747</v>
      </c>
      <c r="D311" s="662" t="s">
        <v>761</v>
      </c>
      <c r="E311" s="662"/>
      <c r="F311" s="28">
        <v>150</v>
      </c>
      <c r="G311" s="403">
        <v>58842</v>
      </c>
      <c r="H311" s="136">
        <f t="shared" si="11"/>
        <v>58842</v>
      </c>
    </row>
    <row r="312" spans="1:8" ht="15" customHeight="1" outlineLevel="1" x14ac:dyDescent="0.25">
      <c r="C312" s="278" t="s">
        <v>748</v>
      </c>
      <c r="D312" s="662" t="s">
        <v>762</v>
      </c>
      <c r="E312" s="662"/>
      <c r="F312" s="28">
        <v>200</v>
      </c>
      <c r="G312" s="403">
        <v>67364</v>
      </c>
      <c r="H312" s="136">
        <f t="shared" si="11"/>
        <v>67364</v>
      </c>
    </row>
    <row r="313" spans="1:8" ht="15" customHeight="1" outlineLevel="1" x14ac:dyDescent="0.25">
      <c r="C313" s="278" t="s">
        <v>749</v>
      </c>
      <c r="D313" s="662" t="s">
        <v>763</v>
      </c>
      <c r="E313" s="662"/>
      <c r="F313" s="28">
        <v>300</v>
      </c>
      <c r="G313" s="403">
        <v>93819</v>
      </c>
      <c r="H313" s="136">
        <f t="shared" si="11"/>
        <v>93819</v>
      </c>
    </row>
    <row r="314" spans="1:8" ht="15" customHeight="1" outlineLevel="1" x14ac:dyDescent="0.25">
      <c r="C314" s="278" t="s">
        <v>750</v>
      </c>
      <c r="D314" s="662" t="s">
        <v>764</v>
      </c>
      <c r="E314" s="662"/>
      <c r="F314" s="28">
        <v>400</v>
      </c>
      <c r="G314" s="403">
        <v>107844</v>
      </c>
      <c r="H314" s="136">
        <f t="shared" si="11"/>
        <v>107844</v>
      </c>
    </row>
    <row r="315" spans="1:8" x14ac:dyDescent="0.25">
      <c r="A315" s="965" t="s">
        <v>1325</v>
      </c>
      <c r="B315" s="965"/>
      <c r="C315" s="965"/>
      <c r="D315" s="965"/>
      <c r="E315" s="965"/>
      <c r="F315" s="965"/>
      <c r="G315" s="965"/>
      <c r="H315" s="965"/>
    </row>
    <row r="316" spans="1:8" outlineLevel="1" x14ac:dyDescent="0.25">
      <c r="C316" s="660" t="s">
        <v>6</v>
      </c>
      <c r="D316" s="660" t="s">
        <v>7</v>
      </c>
      <c r="E316" s="660"/>
      <c r="F316" s="953" t="s">
        <v>658</v>
      </c>
      <c r="G316" s="407" t="s">
        <v>12</v>
      </c>
      <c r="H316" s="105" t="s">
        <v>12</v>
      </c>
    </row>
    <row r="317" spans="1:8" outlineLevel="1" x14ac:dyDescent="0.25">
      <c r="C317" s="952"/>
      <c r="D317" s="952"/>
      <c r="E317" s="952"/>
      <c r="F317" s="954"/>
      <c r="G317" s="407" t="s">
        <v>280</v>
      </c>
      <c r="H317" s="105" t="s">
        <v>280</v>
      </c>
    </row>
    <row r="318" spans="1:8" outlineLevel="1" x14ac:dyDescent="0.25">
      <c r="C318" s="115" t="s">
        <v>1328</v>
      </c>
      <c r="D318" s="948" t="s">
        <v>1335</v>
      </c>
      <c r="E318" s="948"/>
      <c r="F318" s="28">
        <v>150</v>
      </c>
      <c r="G318" s="403">
        <v>80050</v>
      </c>
      <c r="H318" s="136">
        <f t="shared" ref="H318:H349" si="12">G318*1</f>
        <v>80050</v>
      </c>
    </row>
    <row r="319" spans="1:8" outlineLevel="1" x14ac:dyDescent="0.25">
      <c r="C319" s="115" t="s">
        <v>1329</v>
      </c>
      <c r="D319" s="948" t="s">
        <v>1336</v>
      </c>
      <c r="E319" s="948"/>
      <c r="F319" s="28">
        <v>200</v>
      </c>
      <c r="G319" s="403">
        <v>88550</v>
      </c>
      <c r="H319" s="136">
        <f t="shared" si="12"/>
        <v>88550</v>
      </c>
    </row>
    <row r="320" spans="1:8" outlineLevel="1" x14ac:dyDescent="0.25">
      <c r="C320" s="115" t="s">
        <v>1330</v>
      </c>
      <c r="D320" s="948" t="s">
        <v>1337</v>
      </c>
      <c r="E320" s="948"/>
      <c r="F320" s="28">
        <v>300</v>
      </c>
      <c r="G320" s="403">
        <v>123730</v>
      </c>
      <c r="H320" s="136">
        <f t="shared" si="12"/>
        <v>123730</v>
      </c>
    </row>
    <row r="321" spans="3:8" outlineLevel="1" x14ac:dyDescent="0.25">
      <c r="C321" s="115" t="s">
        <v>1331</v>
      </c>
      <c r="D321" s="948" t="s">
        <v>1338</v>
      </c>
      <c r="E321" s="948"/>
      <c r="F321" s="28">
        <v>400</v>
      </c>
      <c r="G321" s="403">
        <v>140100</v>
      </c>
      <c r="H321" s="136">
        <f t="shared" si="12"/>
        <v>140100</v>
      </c>
    </row>
    <row r="322" spans="3:8" outlineLevel="1" x14ac:dyDescent="0.25">
      <c r="C322" s="115" t="s">
        <v>1332</v>
      </c>
      <c r="D322" s="948" t="s">
        <v>1339</v>
      </c>
      <c r="E322" s="948"/>
      <c r="F322" s="28">
        <v>500</v>
      </c>
      <c r="G322" s="403">
        <v>194790</v>
      </c>
      <c r="H322" s="136">
        <f t="shared" si="12"/>
        <v>194790</v>
      </c>
    </row>
    <row r="323" spans="3:8" outlineLevel="1" x14ac:dyDescent="0.25">
      <c r="C323" s="115" t="s">
        <v>1333</v>
      </c>
      <c r="D323" s="948" t="s">
        <v>1340</v>
      </c>
      <c r="E323" s="948"/>
      <c r="F323" s="28">
        <v>800</v>
      </c>
      <c r="G323" s="403">
        <v>311640</v>
      </c>
      <c r="H323" s="136">
        <f t="shared" si="12"/>
        <v>311640</v>
      </c>
    </row>
    <row r="324" spans="3:8" outlineLevel="1" x14ac:dyDescent="0.25">
      <c r="C324" s="115" t="s">
        <v>1334</v>
      </c>
      <c r="D324" s="948" t="s">
        <v>1341</v>
      </c>
      <c r="E324" s="948"/>
      <c r="F324" s="28">
        <v>1000</v>
      </c>
      <c r="G324" s="403">
        <v>359030</v>
      </c>
      <c r="H324" s="136">
        <f t="shared" si="12"/>
        <v>359030</v>
      </c>
    </row>
    <row r="325" spans="3:8" outlineLevel="1" x14ac:dyDescent="0.25">
      <c r="C325" s="115" t="s">
        <v>1454</v>
      </c>
      <c r="D325" s="948" t="s">
        <v>1456</v>
      </c>
      <c r="E325" s="948"/>
      <c r="F325" s="249">
        <v>160</v>
      </c>
      <c r="G325" s="403">
        <v>63230</v>
      </c>
      <c r="H325" s="136">
        <f t="shared" si="12"/>
        <v>63230</v>
      </c>
    </row>
    <row r="326" spans="3:8" outlineLevel="1" x14ac:dyDescent="0.25">
      <c r="C326" s="115" t="s">
        <v>1455</v>
      </c>
      <c r="D326" s="948" t="s">
        <v>1457</v>
      </c>
      <c r="E326" s="948"/>
      <c r="F326" s="249">
        <v>200</v>
      </c>
      <c r="G326" s="403">
        <v>68980</v>
      </c>
      <c r="H326" s="136">
        <f t="shared" si="12"/>
        <v>68980</v>
      </c>
    </row>
    <row r="327" spans="3:8" outlineLevel="1" x14ac:dyDescent="0.25">
      <c r="C327" s="115" t="s">
        <v>1342</v>
      </c>
      <c r="D327" s="948" t="s">
        <v>1343</v>
      </c>
      <c r="E327" s="948"/>
      <c r="F327" s="28">
        <v>120</v>
      </c>
      <c r="G327" s="403">
        <v>84810</v>
      </c>
      <c r="H327" s="136">
        <f t="shared" si="12"/>
        <v>84810</v>
      </c>
    </row>
    <row r="328" spans="3:8" outlineLevel="1" x14ac:dyDescent="0.25">
      <c r="C328" s="115" t="s">
        <v>1344</v>
      </c>
      <c r="D328" s="960" t="s">
        <v>1350</v>
      </c>
      <c r="E328" s="961"/>
      <c r="F328" s="249">
        <v>200</v>
      </c>
      <c r="G328" s="403">
        <v>111940</v>
      </c>
      <c r="H328" s="136">
        <f t="shared" si="12"/>
        <v>111940</v>
      </c>
    </row>
    <row r="329" spans="3:8" outlineLevel="1" x14ac:dyDescent="0.25">
      <c r="C329" s="115" t="s">
        <v>1345</v>
      </c>
      <c r="D329" s="960" t="s">
        <v>1351</v>
      </c>
      <c r="E329" s="961"/>
      <c r="F329" s="249">
        <v>300</v>
      </c>
      <c r="G329" s="403">
        <v>157480</v>
      </c>
      <c r="H329" s="136">
        <f t="shared" si="12"/>
        <v>157480</v>
      </c>
    </row>
    <row r="330" spans="3:8" outlineLevel="1" x14ac:dyDescent="0.25">
      <c r="C330" s="115" t="s">
        <v>1346</v>
      </c>
      <c r="D330" s="960" t="s">
        <v>1352</v>
      </c>
      <c r="E330" s="961"/>
      <c r="F330" s="249">
        <v>400</v>
      </c>
      <c r="G330" s="403">
        <v>164660</v>
      </c>
      <c r="H330" s="136">
        <f t="shared" si="12"/>
        <v>164660</v>
      </c>
    </row>
    <row r="331" spans="3:8" outlineLevel="1" x14ac:dyDescent="0.25">
      <c r="C331" s="115" t="s">
        <v>1347</v>
      </c>
      <c r="D331" s="960" t="s">
        <v>1353</v>
      </c>
      <c r="E331" s="961"/>
      <c r="F331" s="249">
        <v>500</v>
      </c>
      <c r="G331" s="403">
        <v>230070</v>
      </c>
      <c r="H331" s="136">
        <f t="shared" si="12"/>
        <v>230070</v>
      </c>
    </row>
    <row r="332" spans="3:8" outlineLevel="1" x14ac:dyDescent="0.25">
      <c r="C332" s="115" t="s">
        <v>1348</v>
      </c>
      <c r="D332" s="960" t="s">
        <v>1354</v>
      </c>
      <c r="E332" s="961"/>
      <c r="F332" s="249">
        <v>800</v>
      </c>
      <c r="G332" s="403">
        <v>332050</v>
      </c>
      <c r="H332" s="136">
        <f t="shared" si="12"/>
        <v>332050</v>
      </c>
    </row>
    <row r="333" spans="3:8" outlineLevel="1" x14ac:dyDescent="0.25">
      <c r="C333" s="340" t="s">
        <v>1349</v>
      </c>
      <c r="D333" s="963" t="s">
        <v>1355</v>
      </c>
      <c r="E333" s="964"/>
      <c r="F333" s="382">
        <v>1000</v>
      </c>
      <c r="G333" s="403">
        <v>398720</v>
      </c>
      <c r="H333" s="141">
        <f t="shared" si="12"/>
        <v>398720</v>
      </c>
    </row>
    <row r="334" spans="3:8" outlineLevel="1" x14ac:dyDescent="0.25">
      <c r="C334" s="115" t="s">
        <v>1356</v>
      </c>
      <c r="D334" s="948" t="s">
        <v>1362</v>
      </c>
      <c r="E334" s="948"/>
      <c r="F334" s="249">
        <v>200</v>
      </c>
      <c r="G334" s="403">
        <v>102580</v>
      </c>
      <c r="H334" s="136">
        <f t="shared" si="12"/>
        <v>102580</v>
      </c>
    </row>
    <row r="335" spans="3:8" outlineLevel="1" x14ac:dyDescent="0.25">
      <c r="C335" s="115" t="s">
        <v>1357</v>
      </c>
      <c r="D335" s="948" t="s">
        <v>1363</v>
      </c>
      <c r="E335" s="948"/>
      <c r="F335" s="249">
        <v>300</v>
      </c>
      <c r="G335" s="403">
        <v>145260</v>
      </c>
      <c r="H335" s="136">
        <f t="shared" si="12"/>
        <v>145260</v>
      </c>
    </row>
    <row r="336" spans="3:8" outlineLevel="1" x14ac:dyDescent="0.25">
      <c r="C336" s="115" t="s">
        <v>1358</v>
      </c>
      <c r="D336" s="948" t="s">
        <v>1364</v>
      </c>
      <c r="E336" s="948"/>
      <c r="F336" s="249">
        <v>400</v>
      </c>
      <c r="G336" s="403">
        <v>161640</v>
      </c>
      <c r="H336" s="136">
        <f t="shared" si="12"/>
        <v>161640</v>
      </c>
    </row>
    <row r="337" spans="3:8" outlineLevel="1" x14ac:dyDescent="0.25">
      <c r="C337" s="115" t="s">
        <v>1359</v>
      </c>
      <c r="D337" s="948" t="s">
        <v>1365</v>
      </c>
      <c r="E337" s="948"/>
      <c r="F337" s="249">
        <v>500</v>
      </c>
      <c r="G337" s="403">
        <v>210840</v>
      </c>
      <c r="H337" s="136">
        <f t="shared" si="12"/>
        <v>210840</v>
      </c>
    </row>
    <row r="338" spans="3:8" outlineLevel="1" x14ac:dyDescent="0.25">
      <c r="C338" s="115" t="s">
        <v>1360</v>
      </c>
      <c r="D338" s="948" t="s">
        <v>1366</v>
      </c>
      <c r="E338" s="948"/>
      <c r="F338" s="249">
        <v>800</v>
      </c>
      <c r="G338" s="403">
        <v>331430</v>
      </c>
      <c r="H338" s="136">
        <f t="shared" si="12"/>
        <v>331430</v>
      </c>
    </row>
    <row r="339" spans="3:8" outlineLevel="1" x14ac:dyDescent="0.25">
      <c r="C339" s="115" t="s">
        <v>1361</v>
      </c>
      <c r="D339" s="948" t="s">
        <v>1367</v>
      </c>
      <c r="E339" s="948"/>
      <c r="F339" s="249">
        <v>1000</v>
      </c>
      <c r="G339" s="403">
        <v>378820</v>
      </c>
      <c r="H339" s="136">
        <f t="shared" si="12"/>
        <v>378820</v>
      </c>
    </row>
    <row r="340" spans="3:8" outlineLevel="1" x14ac:dyDescent="0.25">
      <c r="C340" s="115" t="s">
        <v>1380</v>
      </c>
      <c r="D340" s="948" t="s">
        <v>1387</v>
      </c>
      <c r="E340" s="948"/>
      <c r="F340" s="249">
        <v>80</v>
      </c>
      <c r="G340" s="403">
        <v>51280</v>
      </c>
      <c r="H340" s="136">
        <f t="shared" si="12"/>
        <v>51280</v>
      </c>
    </row>
    <row r="341" spans="3:8" outlineLevel="1" x14ac:dyDescent="0.25">
      <c r="C341" s="115" t="s">
        <v>1381</v>
      </c>
      <c r="D341" s="948" t="s">
        <v>1388</v>
      </c>
      <c r="E341" s="948"/>
      <c r="F341" s="249">
        <v>100</v>
      </c>
      <c r="G341" s="403">
        <v>56610</v>
      </c>
      <c r="H341" s="136">
        <f t="shared" si="12"/>
        <v>56610</v>
      </c>
    </row>
    <row r="342" spans="3:8" outlineLevel="1" x14ac:dyDescent="0.25">
      <c r="C342" s="115" t="s">
        <v>1382</v>
      </c>
      <c r="D342" s="948" t="s">
        <v>1389</v>
      </c>
      <c r="E342" s="948"/>
      <c r="F342" s="249">
        <v>150</v>
      </c>
      <c r="G342" s="403">
        <v>73880</v>
      </c>
      <c r="H342" s="136">
        <f t="shared" si="12"/>
        <v>73880</v>
      </c>
    </row>
    <row r="343" spans="3:8" outlineLevel="1" x14ac:dyDescent="0.25">
      <c r="C343" s="115" t="s">
        <v>1458</v>
      </c>
      <c r="D343" s="948" t="s">
        <v>1459</v>
      </c>
      <c r="E343" s="948"/>
      <c r="F343" s="249">
        <v>200</v>
      </c>
      <c r="G343" s="403">
        <v>82380</v>
      </c>
      <c r="H343" s="136">
        <f t="shared" si="12"/>
        <v>82380</v>
      </c>
    </row>
    <row r="344" spans="3:8" outlineLevel="1" x14ac:dyDescent="0.25">
      <c r="C344" s="115" t="s">
        <v>1383</v>
      </c>
      <c r="D344" s="948" t="s">
        <v>1390</v>
      </c>
      <c r="E344" s="948"/>
      <c r="F344" s="249">
        <v>80</v>
      </c>
      <c r="G344" s="403">
        <v>51280</v>
      </c>
      <c r="H344" s="136">
        <f t="shared" si="12"/>
        <v>51280</v>
      </c>
    </row>
    <row r="345" spans="3:8" outlineLevel="1" x14ac:dyDescent="0.25">
      <c r="C345" s="115" t="s">
        <v>1384</v>
      </c>
      <c r="D345" s="948" t="s">
        <v>1391</v>
      </c>
      <c r="E345" s="948"/>
      <c r="F345" s="249">
        <v>100</v>
      </c>
      <c r="G345" s="403">
        <v>56610</v>
      </c>
      <c r="H345" s="136">
        <f t="shared" si="12"/>
        <v>56610</v>
      </c>
    </row>
    <row r="346" spans="3:8" outlineLevel="1" x14ac:dyDescent="0.25">
      <c r="C346" s="115" t="s">
        <v>1385</v>
      </c>
      <c r="D346" s="948" t="s">
        <v>1392</v>
      </c>
      <c r="E346" s="948"/>
      <c r="F346" s="249">
        <v>150</v>
      </c>
      <c r="G346" s="403">
        <v>73880</v>
      </c>
      <c r="H346" s="136">
        <f t="shared" si="12"/>
        <v>73880</v>
      </c>
    </row>
    <row r="347" spans="3:8" outlineLevel="1" x14ac:dyDescent="0.25">
      <c r="C347" s="115" t="s">
        <v>1460</v>
      </c>
      <c r="D347" s="948" t="s">
        <v>1461</v>
      </c>
      <c r="E347" s="948"/>
      <c r="F347" s="249">
        <v>200</v>
      </c>
      <c r="G347" s="403">
        <v>82380</v>
      </c>
      <c r="H347" s="136">
        <f t="shared" si="12"/>
        <v>82380</v>
      </c>
    </row>
    <row r="348" spans="3:8" outlineLevel="1" x14ac:dyDescent="0.25">
      <c r="C348" s="115" t="s">
        <v>1386</v>
      </c>
      <c r="D348" s="662" t="s">
        <v>1393</v>
      </c>
      <c r="E348" s="662"/>
      <c r="F348" s="249">
        <v>120</v>
      </c>
      <c r="G348" s="403">
        <v>84720</v>
      </c>
      <c r="H348" s="136">
        <f t="shared" si="12"/>
        <v>84720</v>
      </c>
    </row>
    <row r="349" spans="3:8" outlineLevel="1" x14ac:dyDescent="0.25">
      <c r="C349" s="115" t="s">
        <v>1394</v>
      </c>
      <c r="D349" s="948" t="s">
        <v>1401</v>
      </c>
      <c r="E349" s="948"/>
      <c r="F349" s="249">
        <v>150</v>
      </c>
      <c r="G349" s="403">
        <v>60020</v>
      </c>
      <c r="H349" s="136">
        <f t="shared" si="12"/>
        <v>60020</v>
      </c>
    </row>
    <row r="350" spans="3:8" outlineLevel="1" x14ac:dyDescent="0.25">
      <c r="C350" s="115" t="s">
        <v>1395</v>
      </c>
      <c r="D350" s="948" t="s">
        <v>1402</v>
      </c>
      <c r="E350" s="948"/>
      <c r="F350" s="249">
        <v>200</v>
      </c>
      <c r="G350" s="403">
        <v>68720</v>
      </c>
      <c r="H350" s="136">
        <f t="shared" ref="H350:H368" si="13">G350*1</f>
        <v>68720</v>
      </c>
    </row>
    <row r="351" spans="3:8" outlineLevel="1" x14ac:dyDescent="0.25">
      <c r="C351" s="115" t="s">
        <v>1396</v>
      </c>
      <c r="D351" s="948" t="s">
        <v>1403</v>
      </c>
      <c r="E351" s="948"/>
      <c r="F351" s="249">
        <v>300</v>
      </c>
      <c r="G351" s="403">
        <v>95700</v>
      </c>
      <c r="H351" s="136">
        <f t="shared" si="13"/>
        <v>95700</v>
      </c>
    </row>
    <row r="352" spans="3:8" outlineLevel="1" x14ac:dyDescent="0.25">
      <c r="C352" s="115" t="s">
        <v>1397</v>
      </c>
      <c r="D352" s="948" t="s">
        <v>1404</v>
      </c>
      <c r="E352" s="948"/>
      <c r="F352" s="249">
        <v>400</v>
      </c>
      <c r="G352" s="403">
        <v>110010</v>
      </c>
      <c r="H352" s="136">
        <f t="shared" si="13"/>
        <v>110010</v>
      </c>
    </row>
    <row r="353" spans="3:8" outlineLevel="1" x14ac:dyDescent="0.25">
      <c r="C353" s="115" t="s">
        <v>1398</v>
      </c>
      <c r="D353" s="948" t="s">
        <v>1405</v>
      </c>
      <c r="E353" s="948"/>
      <c r="F353" s="249">
        <v>500</v>
      </c>
      <c r="G353" s="403">
        <v>152360</v>
      </c>
      <c r="H353" s="136">
        <f t="shared" si="13"/>
        <v>152360</v>
      </c>
    </row>
    <row r="354" spans="3:8" outlineLevel="1" x14ac:dyDescent="0.25">
      <c r="C354" s="115" t="s">
        <v>1399</v>
      </c>
      <c r="D354" s="948" t="s">
        <v>1406</v>
      </c>
      <c r="E354" s="948"/>
      <c r="F354" s="249">
        <v>800</v>
      </c>
      <c r="G354" s="403">
        <v>247290</v>
      </c>
      <c r="H354" s="136">
        <f t="shared" si="13"/>
        <v>247290</v>
      </c>
    </row>
    <row r="355" spans="3:8" outlineLevel="1" x14ac:dyDescent="0.25">
      <c r="C355" s="340" t="s">
        <v>1400</v>
      </c>
      <c r="D355" s="949" t="s">
        <v>1407</v>
      </c>
      <c r="E355" s="949"/>
      <c r="F355" s="382">
        <v>1000</v>
      </c>
      <c r="G355" s="403">
        <v>284680</v>
      </c>
      <c r="H355" s="136">
        <f t="shared" si="13"/>
        <v>284680</v>
      </c>
    </row>
    <row r="356" spans="3:8" outlineLevel="1" x14ac:dyDescent="0.25">
      <c r="C356" s="340" t="s">
        <v>1408</v>
      </c>
      <c r="D356" s="950" t="s">
        <v>1409</v>
      </c>
      <c r="E356" s="950"/>
      <c r="F356" s="382">
        <v>100</v>
      </c>
      <c r="G356" s="403">
        <v>62780</v>
      </c>
      <c r="H356" s="136">
        <f t="shared" si="13"/>
        <v>62780</v>
      </c>
    </row>
    <row r="357" spans="3:8" outlineLevel="1" x14ac:dyDescent="0.25">
      <c r="C357" s="115" t="s">
        <v>1410</v>
      </c>
      <c r="D357" s="948" t="s">
        <v>1416</v>
      </c>
      <c r="E357" s="948"/>
      <c r="F357" s="249">
        <v>500</v>
      </c>
      <c r="G357" s="403">
        <v>69290</v>
      </c>
      <c r="H357" s="136">
        <f t="shared" si="13"/>
        <v>69290</v>
      </c>
    </row>
    <row r="358" spans="3:8" outlineLevel="1" x14ac:dyDescent="0.25">
      <c r="C358" s="115" t="s">
        <v>1411</v>
      </c>
      <c r="D358" s="948" t="s">
        <v>1417</v>
      </c>
      <c r="E358" s="948"/>
      <c r="F358" s="249">
        <v>800</v>
      </c>
      <c r="G358" s="403">
        <v>89130</v>
      </c>
      <c r="H358" s="136">
        <f t="shared" si="13"/>
        <v>89130</v>
      </c>
    </row>
    <row r="359" spans="3:8" outlineLevel="1" x14ac:dyDescent="0.25">
      <c r="C359" s="115" t="s">
        <v>1412</v>
      </c>
      <c r="D359" s="948" t="s">
        <v>1418</v>
      </c>
      <c r="E359" s="948"/>
      <c r="F359" s="249">
        <v>1000</v>
      </c>
      <c r="G359" s="403">
        <v>101050</v>
      </c>
      <c r="H359" s="136">
        <f t="shared" si="13"/>
        <v>101050</v>
      </c>
    </row>
    <row r="360" spans="3:8" outlineLevel="1" x14ac:dyDescent="0.25">
      <c r="C360" s="115" t="s">
        <v>1413</v>
      </c>
      <c r="D360" s="948" t="s">
        <v>1419</v>
      </c>
      <c r="E360" s="948"/>
      <c r="F360" s="249">
        <v>500</v>
      </c>
      <c r="G360" s="403">
        <v>70660</v>
      </c>
      <c r="H360" s="136">
        <f t="shared" si="13"/>
        <v>70660</v>
      </c>
    </row>
    <row r="361" spans="3:8" outlineLevel="1" x14ac:dyDescent="0.25">
      <c r="C361" s="115" t="s">
        <v>1414</v>
      </c>
      <c r="D361" s="948" t="s">
        <v>1420</v>
      </c>
      <c r="E361" s="948"/>
      <c r="F361" s="249">
        <v>800</v>
      </c>
      <c r="G361" s="403">
        <v>91210</v>
      </c>
      <c r="H361" s="136">
        <f t="shared" si="13"/>
        <v>91210</v>
      </c>
    </row>
    <row r="362" spans="3:8" outlineLevel="1" x14ac:dyDescent="0.25">
      <c r="C362" s="340" t="s">
        <v>1415</v>
      </c>
      <c r="D362" s="949" t="s">
        <v>1421</v>
      </c>
      <c r="E362" s="949"/>
      <c r="F362" s="382">
        <v>1000</v>
      </c>
      <c r="G362" s="403">
        <v>103010</v>
      </c>
      <c r="H362" s="136">
        <f t="shared" si="13"/>
        <v>103010</v>
      </c>
    </row>
    <row r="363" spans="3:8" outlineLevel="1" x14ac:dyDescent="0.25">
      <c r="C363" s="413" t="s">
        <v>1464</v>
      </c>
      <c r="D363" s="412" t="s">
        <v>1466</v>
      </c>
      <c r="E363" s="399"/>
      <c r="F363" s="307"/>
      <c r="G363" s="403">
        <v>4290</v>
      </c>
      <c r="H363" s="136">
        <f t="shared" si="13"/>
        <v>4290</v>
      </c>
    </row>
    <row r="364" spans="3:8" outlineLevel="1" x14ac:dyDescent="0.25">
      <c r="C364" s="413" t="s">
        <v>1465</v>
      </c>
      <c r="D364" s="412" t="s">
        <v>1467</v>
      </c>
      <c r="E364" s="399"/>
      <c r="F364" s="307"/>
      <c r="G364" s="403">
        <v>3780</v>
      </c>
      <c r="H364" s="136">
        <f t="shared" si="13"/>
        <v>3780</v>
      </c>
    </row>
    <row r="365" spans="3:8" outlineLevel="1" x14ac:dyDescent="0.25">
      <c r="C365" s="115" t="s">
        <v>1422</v>
      </c>
      <c r="D365" s="948" t="s">
        <v>1424</v>
      </c>
      <c r="E365" s="948"/>
      <c r="F365" s="307">
        <v>21</v>
      </c>
      <c r="G365" s="403">
        <v>880</v>
      </c>
      <c r="H365" s="136">
        <f t="shared" si="13"/>
        <v>880</v>
      </c>
    </row>
    <row r="366" spans="3:8" outlineLevel="1" x14ac:dyDescent="0.25">
      <c r="C366" s="115" t="s">
        <v>1423</v>
      </c>
      <c r="D366" s="948" t="s">
        <v>1425</v>
      </c>
      <c r="E366" s="948"/>
      <c r="F366" s="307">
        <v>21</v>
      </c>
      <c r="G366" s="403">
        <v>930</v>
      </c>
      <c r="H366" s="136">
        <f t="shared" si="13"/>
        <v>930</v>
      </c>
    </row>
    <row r="367" spans="3:8" outlineLevel="1" x14ac:dyDescent="0.25">
      <c r="C367" s="115" t="s">
        <v>1471</v>
      </c>
      <c r="D367" s="948" t="s">
        <v>1473</v>
      </c>
      <c r="E367" s="948" t="s">
        <v>1473</v>
      </c>
      <c r="F367" s="307">
        <v>100</v>
      </c>
      <c r="G367" s="403">
        <v>60080</v>
      </c>
      <c r="H367" s="136">
        <f t="shared" si="13"/>
        <v>60080</v>
      </c>
    </row>
    <row r="368" spans="3:8" outlineLevel="1" x14ac:dyDescent="0.25">
      <c r="C368" s="115" t="s">
        <v>1472</v>
      </c>
      <c r="D368" s="948" t="s">
        <v>1474</v>
      </c>
      <c r="E368" s="948" t="s">
        <v>1474</v>
      </c>
      <c r="F368" s="307">
        <v>150</v>
      </c>
      <c r="G368" s="403">
        <v>78480</v>
      </c>
      <c r="H368" s="136">
        <f t="shared" si="13"/>
        <v>78480</v>
      </c>
    </row>
    <row r="369" spans="1:9" x14ac:dyDescent="0.25">
      <c r="A369" s="956" t="s">
        <v>782</v>
      </c>
      <c r="B369" s="956"/>
      <c r="C369" s="956"/>
      <c r="D369" s="956"/>
      <c r="E369" s="956"/>
      <c r="F369" s="956"/>
      <c r="G369" s="956"/>
      <c r="H369" s="956"/>
    </row>
    <row r="370" spans="1:9" outlineLevel="1" x14ac:dyDescent="0.25">
      <c r="C370" s="660" t="s">
        <v>6</v>
      </c>
      <c r="D370" s="660" t="s">
        <v>7</v>
      </c>
      <c r="E370" s="660"/>
      <c r="F370" s="953" t="s">
        <v>970</v>
      </c>
      <c r="G370" s="407" t="s">
        <v>12</v>
      </c>
      <c r="H370" s="105" t="s">
        <v>12</v>
      </c>
    </row>
    <row r="371" spans="1:9" outlineLevel="1" x14ac:dyDescent="0.25">
      <c r="C371" s="952"/>
      <c r="D371" s="952"/>
      <c r="E371" s="952"/>
      <c r="F371" s="954"/>
      <c r="G371" s="407" t="s">
        <v>1004</v>
      </c>
      <c r="H371" s="105" t="s">
        <v>280</v>
      </c>
    </row>
    <row r="372" spans="1:9" outlineLevel="1" x14ac:dyDescent="0.25">
      <c r="C372" s="115" t="s">
        <v>959</v>
      </c>
      <c r="D372" s="662" t="s">
        <v>960</v>
      </c>
      <c r="E372" s="662"/>
      <c r="F372" s="28">
        <v>8</v>
      </c>
      <c r="G372" s="408">
        <v>2513</v>
      </c>
      <c r="H372" s="136">
        <f t="shared" ref="H372:H389" si="14">G372*1</f>
        <v>2513</v>
      </c>
      <c r="I372" t="s">
        <v>14</v>
      </c>
    </row>
    <row r="373" spans="1:9" outlineLevel="1" x14ac:dyDescent="0.25">
      <c r="C373" s="278" t="s">
        <v>961</v>
      </c>
      <c r="D373" s="662" t="s">
        <v>962</v>
      </c>
      <c r="E373" s="662"/>
      <c r="F373" s="28">
        <v>12</v>
      </c>
      <c r="G373" s="408">
        <v>2739</v>
      </c>
      <c r="H373" s="136">
        <f t="shared" si="14"/>
        <v>2739</v>
      </c>
      <c r="I373" t="s">
        <v>14</v>
      </c>
    </row>
    <row r="374" spans="1:9" outlineLevel="1" x14ac:dyDescent="0.25">
      <c r="C374" s="278" t="s">
        <v>963</v>
      </c>
      <c r="D374" s="662" t="s">
        <v>964</v>
      </c>
      <c r="E374" s="662"/>
      <c r="F374" s="28">
        <v>18</v>
      </c>
      <c r="G374" s="408">
        <v>2995</v>
      </c>
      <c r="H374" s="136">
        <f t="shared" si="14"/>
        <v>2995</v>
      </c>
      <c r="I374" t="s">
        <v>14</v>
      </c>
    </row>
    <row r="375" spans="1:9" outlineLevel="1" x14ac:dyDescent="0.25">
      <c r="C375" s="278" t="s">
        <v>965</v>
      </c>
      <c r="D375" s="662" t="s">
        <v>966</v>
      </c>
      <c r="E375" s="662"/>
      <c r="F375" s="28">
        <v>24</v>
      </c>
      <c r="G375" s="408">
        <v>3228</v>
      </c>
      <c r="H375" s="136">
        <f t="shared" si="14"/>
        <v>3228</v>
      </c>
      <c r="I375" t="s">
        <v>14</v>
      </c>
    </row>
    <row r="376" spans="1:9" outlineLevel="1" x14ac:dyDescent="0.25">
      <c r="C376" s="278" t="s">
        <v>967</v>
      </c>
      <c r="D376" s="662" t="s">
        <v>968</v>
      </c>
      <c r="E376" s="662"/>
      <c r="F376" s="28">
        <v>35</v>
      </c>
      <c r="G376" s="408">
        <v>5752</v>
      </c>
      <c r="H376" s="136">
        <f t="shared" si="14"/>
        <v>5752</v>
      </c>
      <c r="I376" t="s">
        <v>14</v>
      </c>
    </row>
    <row r="377" spans="1:9" outlineLevel="1" x14ac:dyDescent="0.25">
      <c r="C377" s="115" t="s">
        <v>972</v>
      </c>
      <c r="D377" s="662" t="s">
        <v>976</v>
      </c>
      <c r="E377" s="662"/>
      <c r="F377" s="28">
        <v>50</v>
      </c>
      <c r="G377" s="408">
        <v>7082</v>
      </c>
      <c r="H377" s="367">
        <f t="shared" si="14"/>
        <v>7082</v>
      </c>
      <c r="I377" t="s">
        <v>14</v>
      </c>
    </row>
    <row r="378" spans="1:9" outlineLevel="1" x14ac:dyDescent="0.25">
      <c r="C378" s="115" t="s">
        <v>973</v>
      </c>
      <c r="D378" s="662" t="s">
        <v>977</v>
      </c>
      <c r="E378" s="662"/>
      <c r="F378" s="28">
        <v>80</v>
      </c>
      <c r="G378" s="408">
        <v>9851</v>
      </c>
      <c r="H378" s="367">
        <f t="shared" si="14"/>
        <v>9851</v>
      </c>
      <c r="I378" t="s">
        <v>14</v>
      </c>
    </row>
    <row r="379" spans="1:9" outlineLevel="1" x14ac:dyDescent="0.25">
      <c r="C379" s="115" t="s">
        <v>974</v>
      </c>
      <c r="D379" s="662" t="s">
        <v>978</v>
      </c>
      <c r="E379" s="662"/>
      <c r="F379" s="28">
        <v>100</v>
      </c>
      <c r="G379" s="408">
        <v>14158</v>
      </c>
      <c r="H379" s="367">
        <f t="shared" si="14"/>
        <v>14158</v>
      </c>
      <c r="I379" t="s">
        <v>14</v>
      </c>
    </row>
    <row r="380" spans="1:9" outlineLevel="1" x14ac:dyDescent="0.25">
      <c r="C380" s="115" t="s">
        <v>975</v>
      </c>
      <c r="D380" s="662" t="s">
        <v>979</v>
      </c>
      <c r="E380" s="662"/>
      <c r="F380" s="28">
        <v>150</v>
      </c>
      <c r="G380" s="408">
        <v>21449</v>
      </c>
      <c r="H380" s="367">
        <f t="shared" si="14"/>
        <v>21449</v>
      </c>
      <c r="I380" t="s">
        <v>14</v>
      </c>
    </row>
    <row r="381" spans="1:9" outlineLevel="1" x14ac:dyDescent="0.25">
      <c r="C381" s="116" t="s">
        <v>980</v>
      </c>
      <c r="D381" s="951" t="s">
        <v>981</v>
      </c>
      <c r="E381" s="951"/>
      <c r="F381" s="197">
        <v>200</v>
      </c>
      <c r="G381" s="408">
        <v>36785</v>
      </c>
      <c r="H381" s="368">
        <f t="shared" si="14"/>
        <v>36785</v>
      </c>
      <c r="I381" t="s">
        <v>14</v>
      </c>
    </row>
    <row r="382" spans="1:9" outlineLevel="1" x14ac:dyDescent="0.25">
      <c r="C382" s="115" t="s">
        <v>982</v>
      </c>
      <c r="D382" s="662" t="s">
        <v>983</v>
      </c>
      <c r="E382" s="662"/>
      <c r="F382" s="28">
        <v>300</v>
      </c>
      <c r="G382" s="408">
        <v>38272.395833333336</v>
      </c>
      <c r="H382" s="367">
        <f t="shared" si="14"/>
        <v>38272.395833333336</v>
      </c>
      <c r="I382" t="s">
        <v>14</v>
      </c>
    </row>
    <row r="383" spans="1:9" outlineLevel="1" x14ac:dyDescent="0.25">
      <c r="C383" s="115" t="s">
        <v>984</v>
      </c>
      <c r="D383" s="662" t="s">
        <v>985</v>
      </c>
      <c r="E383" s="662"/>
      <c r="F383" s="28">
        <v>500</v>
      </c>
      <c r="G383" s="408">
        <v>73400</v>
      </c>
      <c r="H383" s="367">
        <f t="shared" si="14"/>
        <v>73400</v>
      </c>
      <c r="I383" t="s">
        <v>14</v>
      </c>
    </row>
    <row r="384" spans="1:9" outlineLevel="1" x14ac:dyDescent="0.25">
      <c r="C384" s="278" t="s">
        <v>986</v>
      </c>
      <c r="D384" s="662" t="s">
        <v>992</v>
      </c>
      <c r="E384" s="662"/>
      <c r="F384" s="28">
        <v>750</v>
      </c>
      <c r="G384" s="408">
        <v>151772.25</v>
      </c>
      <c r="H384" s="367">
        <f t="shared" si="14"/>
        <v>151772.25</v>
      </c>
      <c r="I384" t="s">
        <v>14</v>
      </c>
    </row>
    <row r="385" spans="3:9" outlineLevel="1" x14ac:dyDescent="0.25">
      <c r="C385" s="278" t="s">
        <v>987</v>
      </c>
      <c r="D385" s="662" t="s">
        <v>993</v>
      </c>
      <c r="E385" s="662"/>
      <c r="F385" s="28">
        <v>1000</v>
      </c>
      <c r="G385" s="408">
        <v>212000</v>
      </c>
      <c r="H385" s="367">
        <f t="shared" si="14"/>
        <v>212000</v>
      </c>
      <c r="I385" t="s">
        <v>14</v>
      </c>
    </row>
    <row r="386" spans="3:9" ht="15" customHeight="1" outlineLevel="1" x14ac:dyDescent="0.25">
      <c r="C386" s="278" t="s">
        <v>988</v>
      </c>
      <c r="D386" s="662" t="s">
        <v>994</v>
      </c>
      <c r="E386" s="662"/>
      <c r="F386" s="28">
        <v>1500</v>
      </c>
      <c r="G386" s="408">
        <v>713694</v>
      </c>
      <c r="H386" s="367">
        <f t="shared" si="14"/>
        <v>713694</v>
      </c>
      <c r="I386" t="s">
        <v>14</v>
      </c>
    </row>
    <row r="387" spans="3:9" ht="15" customHeight="1" outlineLevel="1" x14ac:dyDescent="0.25">
      <c r="C387" s="278" t="s">
        <v>989</v>
      </c>
      <c r="D387" s="662" t="s">
        <v>995</v>
      </c>
      <c r="E387" s="662"/>
      <c r="F387" s="28">
        <v>2000</v>
      </c>
      <c r="G387" s="408">
        <v>922612</v>
      </c>
      <c r="H387" s="367">
        <f t="shared" si="14"/>
        <v>922612</v>
      </c>
      <c r="I387" t="s">
        <v>14</v>
      </c>
    </row>
    <row r="388" spans="3:9" outlineLevel="1" x14ac:dyDescent="0.25">
      <c r="C388" s="278" t="s">
        <v>990</v>
      </c>
      <c r="D388" s="662" t="s">
        <v>996</v>
      </c>
      <c r="E388" s="662"/>
      <c r="F388" s="28">
        <v>2500</v>
      </c>
      <c r="G388" s="408">
        <v>908059</v>
      </c>
      <c r="H388" s="367">
        <f t="shared" si="14"/>
        <v>908059</v>
      </c>
      <c r="I388" t="s">
        <v>14</v>
      </c>
    </row>
    <row r="389" spans="3:9" outlineLevel="1" x14ac:dyDescent="0.25">
      <c r="C389" s="278" t="s">
        <v>991</v>
      </c>
      <c r="D389" s="662" t="s">
        <v>997</v>
      </c>
      <c r="E389" s="662"/>
      <c r="F389" s="28">
        <v>3000</v>
      </c>
      <c r="G389" s="408">
        <v>1105646</v>
      </c>
      <c r="H389" s="367">
        <f t="shared" si="14"/>
        <v>1105646</v>
      </c>
      <c r="I389" t="s">
        <v>14</v>
      </c>
    </row>
    <row r="390" spans="3:9" outlineLevel="1" x14ac:dyDescent="0.25">
      <c r="C390" s="115" t="s">
        <v>1088</v>
      </c>
      <c r="D390" s="662" t="s">
        <v>1089</v>
      </c>
      <c r="E390" s="662"/>
      <c r="F390" s="28">
        <v>8</v>
      </c>
      <c r="G390" s="408">
        <v>2467</v>
      </c>
      <c r="H390" s="136">
        <f t="shared" ref="H390:H434" si="15">G390*1</f>
        <v>2467</v>
      </c>
      <c r="I390" t="s">
        <v>14</v>
      </c>
    </row>
    <row r="391" spans="3:9" outlineLevel="1" x14ac:dyDescent="0.25">
      <c r="C391" s="115" t="s">
        <v>1090</v>
      </c>
      <c r="D391" s="662" t="s">
        <v>1091</v>
      </c>
      <c r="E391" s="662"/>
      <c r="F391" s="28">
        <v>12</v>
      </c>
      <c r="G391" s="408">
        <v>2684</v>
      </c>
      <c r="H391" s="136">
        <f t="shared" si="15"/>
        <v>2684</v>
      </c>
      <c r="I391" t="s">
        <v>14</v>
      </c>
    </row>
    <row r="392" spans="3:9" outlineLevel="1" x14ac:dyDescent="0.25">
      <c r="C392" s="115" t="s">
        <v>1092</v>
      </c>
      <c r="D392" s="662" t="s">
        <v>1093</v>
      </c>
      <c r="E392" s="662"/>
      <c r="F392" s="28">
        <v>18</v>
      </c>
      <c r="G392" s="408">
        <v>3231</v>
      </c>
      <c r="H392" s="136">
        <f t="shared" si="15"/>
        <v>3231</v>
      </c>
      <c r="I392" t="s">
        <v>14</v>
      </c>
    </row>
    <row r="393" spans="3:9" outlineLevel="1" x14ac:dyDescent="0.25">
      <c r="C393" s="115" t="s">
        <v>1094</v>
      </c>
      <c r="D393" s="662" t="s">
        <v>1095</v>
      </c>
      <c r="E393" s="662"/>
      <c r="F393" s="28">
        <v>24</v>
      </c>
      <c r="G393" s="408">
        <v>3368</v>
      </c>
      <c r="H393" s="136">
        <f t="shared" si="15"/>
        <v>3368</v>
      </c>
      <c r="I393" t="s">
        <v>14</v>
      </c>
    </row>
    <row r="394" spans="3:9" outlineLevel="1" x14ac:dyDescent="0.25">
      <c r="C394" s="115" t="s">
        <v>1096</v>
      </c>
      <c r="D394" s="662" t="s">
        <v>1097</v>
      </c>
      <c r="E394" s="662"/>
      <c r="F394" s="28">
        <v>35</v>
      </c>
      <c r="G394" s="408">
        <v>5816</v>
      </c>
      <c r="H394" s="136">
        <f t="shared" si="15"/>
        <v>5816</v>
      </c>
      <c r="I394" t="s">
        <v>14</v>
      </c>
    </row>
    <row r="395" spans="3:9" outlineLevel="1" x14ac:dyDescent="0.25">
      <c r="C395" s="115" t="s">
        <v>1098</v>
      </c>
      <c r="D395" s="662" t="s">
        <v>1099</v>
      </c>
      <c r="E395" s="662"/>
      <c r="F395" s="28">
        <v>50</v>
      </c>
      <c r="G395" s="408">
        <v>9645</v>
      </c>
      <c r="H395" s="136">
        <f t="shared" si="15"/>
        <v>9645</v>
      </c>
      <c r="I395" t="s">
        <v>14</v>
      </c>
    </row>
    <row r="396" spans="3:9" outlineLevel="1" x14ac:dyDescent="0.25">
      <c r="C396" s="115" t="s">
        <v>1100</v>
      </c>
      <c r="D396" s="662" t="s">
        <v>1101</v>
      </c>
      <c r="E396" s="662"/>
      <c r="F396" s="28">
        <v>80</v>
      </c>
      <c r="G396" s="408">
        <v>12769</v>
      </c>
      <c r="H396" s="136">
        <f t="shared" si="15"/>
        <v>12769</v>
      </c>
      <c r="I396" t="s">
        <v>14</v>
      </c>
    </row>
    <row r="397" spans="3:9" outlineLevel="1" x14ac:dyDescent="0.25">
      <c r="C397" s="115" t="s">
        <v>1102</v>
      </c>
      <c r="D397" s="662" t="s">
        <v>1103</v>
      </c>
      <c r="E397" s="662"/>
      <c r="F397" s="28">
        <v>100</v>
      </c>
      <c r="G397" s="408">
        <v>17931</v>
      </c>
      <c r="H397" s="136">
        <f t="shared" si="15"/>
        <v>17931</v>
      </c>
      <c r="I397" t="s">
        <v>14</v>
      </c>
    </row>
    <row r="398" spans="3:9" outlineLevel="1" x14ac:dyDescent="0.25">
      <c r="C398" s="115" t="s">
        <v>1104</v>
      </c>
      <c r="D398" s="662" t="s">
        <v>1105</v>
      </c>
      <c r="E398" s="662"/>
      <c r="F398" s="28">
        <v>150</v>
      </c>
      <c r="G398" s="408">
        <v>21731</v>
      </c>
      <c r="H398" s="136">
        <f t="shared" si="15"/>
        <v>21731</v>
      </c>
      <c r="I398" t="s">
        <v>14</v>
      </c>
    </row>
    <row r="399" spans="3:9" outlineLevel="1" x14ac:dyDescent="0.25">
      <c r="C399" s="115" t="s">
        <v>1106</v>
      </c>
      <c r="D399" s="662" t="s">
        <v>1107</v>
      </c>
      <c r="E399" s="662"/>
      <c r="F399" s="28">
        <v>200</v>
      </c>
      <c r="G399" s="408">
        <v>41732</v>
      </c>
      <c r="H399" s="136">
        <f t="shared" si="15"/>
        <v>41732</v>
      </c>
      <c r="I399" t="s">
        <v>14</v>
      </c>
    </row>
    <row r="400" spans="3:9" outlineLevel="1" x14ac:dyDescent="0.25">
      <c r="C400" s="115" t="s">
        <v>1108</v>
      </c>
      <c r="D400" s="662" t="s">
        <v>1109</v>
      </c>
      <c r="E400" s="662"/>
      <c r="F400" s="28">
        <v>300</v>
      </c>
      <c r="G400" s="408">
        <v>45262</v>
      </c>
      <c r="H400" s="136">
        <f t="shared" si="15"/>
        <v>45262</v>
      </c>
      <c r="I400" t="s">
        <v>14</v>
      </c>
    </row>
    <row r="401" spans="3:9" outlineLevel="1" x14ac:dyDescent="0.25">
      <c r="C401" s="115" t="s">
        <v>1110</v>
      </c>
      <c r="D401" s="662" t="s">
        <v>1111</v>
      </c>
      <c r="E401" s="662"/>
      <c r="F401" s="28">
        <v>500</v>
      </c>
      <c r="G401" s="408">
        <v>70374</v>
      </c>
      <c r="H401" s="136">
        <f t="shared" si="15"/>
        <v>70374</v>
      </c>
      <c r="I401" t="s">
        <v>14</v>
      </c>
    </row>
    <row r="402" spans="3:9" outlineLevel="1" x14ac:dyDescent="0.25">
      <c r="C402" s="115" t="s">
        <v>1112</v>
      </c>
      <c r="D402" s="662" t="s">
        <v>1113</v>
      </c>
      <c r="E402" s="662"/>
      <c r="F402" s="28">
        <v>750</v>
      </c>
      <c r="G402" s="408">
        <v>182400</v>
      </c>
      <c r="H402" s="136">
        <f t="shared" si="15"/>
        <v>182400</v>
      </c>
      <c r="I402" t="s">
        <v>14</v>
      </c>
    </row>
    <row r="403" spans="3:9" outlineLevel="1" x14ac:dyDescent="0.25">
      <c r="C403" s="115" t="s">
        <v>1114</v>
      </c>
      <c r="D403" s="662" t="s">
        <v>1115</v>
      </c>
      <c r="E403" s="662"/>
      <c r="F403" s="28">
        <v>1000</v>
      </c>
      <c r="G403" s="408">
        <v>296421</v>
      </c>
      <c r="H403" s="136">
        <f t="shared" si="15"/>
        <v>296421</v>
      </c>
      <c r="I403" t="s">
        <v>14</v>
      </c>
    </row>
    <row r="404" spans="3:9" outlineLevel="1" x14ac:dyDescent="0.25">
      <c r="C404" s="115" t="s">
        <v>1116</v>
      </c>
      <c r="D404" s="662" t="s">
        <v>1117</v>
      </c>
      <c r="E404" s="662"/>
      <c r="F404" s="28">
        <v>1500</v>
      </c>
      <c r="G404" s="408">
        <v>713694</v>
      </c>
      <c r="H404" s="136">
        <f t="shared" si="15"/>
        <v>713694</v>
      </c>
      <c r="I404" t="s">
        <v>14</v>
      </c>
    </row>
    <row r="405" spans="3:9" outlineLevel="1" x14ac:dyDescent="0.25">
      <c r="C405" s="115" t="s">
        <v>1118</v>
      </c>
      <c r="D405" s="662" t="s">
        <v>1119</v>
      </c>
      <c r="E405" s="662"/>
      <c r="F405" s="28">
        <v>2000</v>
      </c>
      <c r="G405" s="408">
        <v>922612</v>
      </c>
      <c r="H405" s="136">
        <f t="shared" si="15"/>
        <v>922612</v>
      </c>
      <c r="I405" t="s">
        <v>14</v>
      </c>
    </row>
    <row r="406" spans="3:9" outlineLevel="1" x14ac:dyDescent="0.25">
      <c r="C406" s="115" t="s">
        <v>1120</v>
      </c>
      <c r="D406" s="662" t="s">
        <v>1121</v>
      </c>
      <c r="E406" s="662"/>
      <c r="F406" s="28">
        <v>2500</v>
      </c>
      <c r="G406" s="408">
        <v>966327</v>
      </c>
      <c r="H406" s="136">
        <f t="shared" si="15"/>
        <v>966327</v>
      </c>
      <c r="I406" t="s">
        <v>14</v>
      </c>
    </row>
    <row r="407" spans="3:9" outlineLevel="1" x14ac:dyDescent="0.25">
      <c r="C407" s="115" t="s">
        <v>1122</v>
      </c>
      <c r="D407" s="662" t="s">
        <v>1123</v>
      </c>
      <c r="E407" s="662"/>
      <c r="F407" s="28">
        <v>3000</v>
      </c>
      <c r="G407" s="408">
        <v>1176593</v>
      </c>
      <c r="H407" s="136">
        <f t="shared" si="15"/>
        <v>1176593</v>
      </c>
      <c r="I407" t="s">
        <v>14</v>
      </c>
    </row>
    <row r="408" spans="3:9" outlineLevel="1" x14ac:dyDescent="0.25">
      <c r="C408" s="115" t="s">
        <v>1218</v>
      </c>
      <c r="D408" s="662" t="s">
        <v>1219</v>
      </c>
      <c r="E408" s="662"/>
      <c r="F408" s="28">
        <v>19</v>
      </c>
      <c r="G408" s="408">
        <v>3181</v>
      </c>
      <c r="H408" s="136">
        <f t="shared" si="15"/>
        <v>3181</v>
      </c>
      <c r="I408" t="s">
        <v>14</v>
      </c>
    </row>
    <row r="409" spans="3:9" outlineLevel="1" x14ac:dyDescent="0.25">
      <c r="C409" s="115" t="s">
        <v>1220</v>
      </c>
      <c r="D409" s="662" t="s">
        <v>1221</v>
      </c>
      <c r="E409" s="662"/>
      <c r="F409" s="28">
        <v>24</v>
      </c>
      <c r="G409" s="408">
        <v>3430</v>
      </c>
      <c r="H409" s="136">
        <f t="shared" si="15"/>
        <v>3430</v>
      </c>
      <c r="I409" t="s">
        <v>14</v>
      </c>
    </row>
    <row r="410" spans="3:9" outlineLevel="1" x14ac:dyDescent="0.25">
      <c r="C410" s="115" t="s">
        <v>1222</v>
      </c>
      <c r="D410" s="662" t="s">
        <v>1223</v>
      </c>
      <c r="E410" s="662"/>
      <c r="F410" s="28">
        <v>50</v>
      </c>
      <c r="G410" s="408">
        <v>10359</v>
      </c>
      <c r="H410" s="136">
        <f t="shared" si="15"/>
        <v>10359</v>
      </c>
      <c r="I410" t="s">
        <v>14</v>
      </c>
    </row>
    <row r="411" spans="3:9" outlineLevel="1" x14ac:dyDescent="0.25">
      <c r="C411" s="115" t="s">
        <v>1224</v>
      </c>
      <c r="D411" s="662" t="s">
        <v>1225</v>
      </c>
      <c r="E411" s="662"/>
      <c r="F411" s="28">
        <v>80</v>
      </c>
      <c r="G411" s="408">
        <v>13012</v>
      </c>
      <c r="H411" s="136">
        <f t="shared" si="15"/>
        <v>13012</v>
      </c>
      <c r="I411" t="s">
        <v>14</v>
      </c>
    </row>
    <row r="412" spans="3:9" outlineLevel="1" x14ac:dyDescent="0.25">
      <c r="C412" s="115" t="s">
        <v>1226</v>
      </c>
      <c r="D412" s="662" t="s">
        <v>1227</v>
      </c>
      <c r="E412" s="662"/>
      <c r="F412" s="28">
        <v>100</v>
      </c>
      <c r="G412" s="408">
        <v>17678</v>
      </c>
      <c r="H412" s="136">
        <f t="shared" si="15"/>
        <v>17678</v>
      </c>
      <c r="I412" t="s">
        <v>14</v>
      </c>
    </row>
    <row r="413" spans="3:9" outlineLevel="1" x14ac:dyDescent="0.25">
      <c r="C413" s="340" t="s">
        <v>1228</v>
      </c>
      <c r="D413" s="950" t="s">
        <v>1229</v>
      </c>
      <c r="E413" s="950"/>
      <c r="F413" s="140">
        <v>150</v>
      </c>
      <c r="G413" s="408">
        <v>28194</v>
      </c>
      <c r="H413" s="136">
        <f t="shared" si="15"/>
        <v>28194</v>
      </c>
      <c r="I413" t="s">
        <v>14</v>
      </c>
    </row>
    <row r="414" spans="3:9" ht="15" customHeight="1" outlineLevel="1" x14ac:dyDescent="0.25">
      <c r="C414" s="115" t="s">
        <v>1247</v>
      </c>
      <c r="D414" s="662" t="s">
        <v>1256</v>
      </c>
      <c r="E414" s="662"/>
      <c r="F414" s="307">
        <v>8</v>
      </c>
      <c r="G414" s="408">
        <v>3363</v>
      </c>
      <c r="H414" s="136">
        <f t="shared" si="15"/>
        <v>3363</v>
      </c>
      <c r="I414" t="s">
        <v>14</v>
      </c>
    </row>
    <row r="415" spans="3:9" ht="15" customHeight="1" outlineLevel="1" x14ac:dyDescent="0.25">
      <c r="C415" s="115" t="s">
        <v>1248</v>
      </c>
      <c r="D415" s="662" t="s">
        <v>1257</v>
      </c>
      <c r="E415" s="662"/>
      <c r="F415" s="307">
        <v>12</v>
      </c>
      <c r="G415" s="408">
        <v>3659</v>
      </c>
      <c r="H415" s="136">
        <f t="shared" si="15"/>
        <v>3659</v>
      </c>
      <c r="I415" t="s">
        <v>14</v>
      </c>
    </row>
    <row r="416" spans="3:9" ht="15" customHeight="1" outlineLevel="1" x14ac:dyDescent="0.25">
      <c r="C416" s="115" t="s">
        <v>1249</v>
      </c>
      <c r="D416" s="662" t="s">
        <v>1258</v>
      </c>
      <c r="E416" s="662"/>
      <c r="F416" s="307">
        <v>18</v>
      </c>
      <c r="G416" s="408">
        <v>4406</v>
      </c>
      <c r="H416" s="136">
        <f t="shared" si="15"/>
        <v>4406</v>
      </c>
      <c r="I416" t="s">
        <v>14</v>
      </c>
    </row>
    <row r="417" spans="3:9" ht="15" customHeight="1" outlineLevel="1" x14ac:dyDescent="0.25">
      <c r="C417" s="115" t="s">
        <v>1250</v>
      </c>
      <c r="D417" s="662" t="s">
        <v>1259</v>
      </c>
      <c r="E417" s="662"/>
      <c r="F417" s="307">
        <v>24</v>
      </c>
      <c r="G417" s="408">
        <v>4651</v>
      </c>
      <c r="H417" s="136">
        <f t="shared" si="15"/>
        <v>4651</v>
      </c>
      <c r="I417" t="s">
        <v>14</v>
      </c>
    </row>
    <row r="418" spans="3:9" ht="15" customHeight="1" outlineLevel="1" x14ac:dyDescent="0.25">
      <c r="C418" s="115" t="s">
        <v>1251</v>
      </c>
      <c r="D418" s="662" t="s">
        <v>1260</v>
      </c>
      <c r="E418" s="662"/>
      <c r="F418" s="307">
        <v>35</v>
      </c>
      <c r="G418" s="408">
        <v>7382</v>
      </c>
      <c r="H418" s="136">
        <f t="shared" si="15"/>
        <v>7382</v>
      </c>
      <c r="I418" t="s">
        <v>14</v>
      </c>
    </row>
    <row r="419" spans="3:9" ht="15" customHeight="1" outlineLevel="1" x14ac:dyDescent="0.25">
      <c r="C419" s="115" t="s">
        <v>1252</v>
      </c>
      <c r="D419" s="662" t="s">
        <v>1261</v>
      </c>
      <c r="E419" s="662"/>
      <c r="F419" s="307">
        <v>50</v>
      </c>
      <c r="G419" s="408">
        <v>12842</v>
      </c>
      <c r="H419" s="136">
        <f t="shared" si="15"/>
        <v>12842</v>
      </c>
      <c r="I419" t="s">
        <v>14</v>
      </c>
    </row>
    <row r="420" spans="3:9" ht="15" customHeight="1" outlineLevel="1" x14ac:dyDescent="0.25">
      <c r="C420" s="115" t="s">
        <v>1253</v>
      </c>
      <c r="D420" s="662" t="s">
        <v>1262</v>
      </c>
      <c r="E420" s="662"/>
      <c r="F420" s="307">
        <v>80</v>
      </c>
      <c r="G420" s="408">
        <v>17001</v>
      </c>
      <c r="H420" s="136">
        <f t="shared" si="15"/>
        <v>17001</v>
      </c>
      <c r="I420" t="s">
        <v>14</v>
      </c>
    </row>
    <row r="421" spans="3:9" ht="15" customHeight="1" outlineLevel="1" x14ac:dyDescent="0.25">
      <c r="C421" s="115" t="s">
        <v>1254</v>
      </c>
      <c r="D421" s="662" t="s">
        <v>1263</v>
      </c>
      <c r="E421" s="662"/>
      <c r="F421" s="307">
        <v>100</v>
      </c>
      <c r="G421" s="408">
        <v>22763</v>
      </c>
      <c r="H421" s="136">
        <f t="shared" si="15"/>
        <v>22763</v>
      </c>
      <c r="I421" t="s">
        <v>14</v>
      </c>
    </row>
    <row r="422" spans="3:9" ht="15" customHeight="1" outlineLevel="1" x14ac:dyDescent="0.25">
      <c r="C422" s="340" t="s">
        <v>1255</v>
      </c>
      <c r="D422" s="950" t="s">
        <v>1264</v>
      </c>
      <c r="E422" s="950"/>
      <c r="F422" s="372">
        <v>150</v>
      </c>
      <c r="G422" s="408">
        <v>27584</v>
      </c>
      <c r="H422" s="136">
        <f t="shared" si="15"/>
        <v>27584</v>
      </c>
      <c r="I422" t="s">
        <v>14</v>
      </c>
    </row>
    <row r="423" spans="3:9" ht="15" customHeight="1" outlineLevel="1" x14ac:dyDescent="0.25">
      <c r="C423" s="115" t="s">
        <v>1266</v>
      </c>
      <c r="D423" s="662" t="s">
        <v>1271</v>
      </c>
      <c r="E423" s="662"/>
      <c r="F423" s="307">
        <v>24</v>
      </c>
      <c r="G423" s="408">
        <v>4688</v>
      </c>
      <c r="H423" s="136">
        <f t="shared" si="15"/>
        <v>4688</v>
      </c>
      <c r="I423" t="s">
        <v>14</v>
      </c>
    </row>
    <row r="424" spans="3:9" ht="15" customHeight="1" outlineLevel="1" x14ac:dyDescent="0.25">
      <c r="C424" s="115" t="s">
        <v>1267</v>
      </c>
      <c r="D424" s="662" t="s">
        <v>1272</v>
      </c>
      <c r="E424" s="662"/>
      <c r="F424" s="307">
        <v>50</v>
      </c>
      <c r="G424" s="408">
        <v>13111</v>
      </c>
      <c r="H424" s="136">
        <f t="shared" si="15"/>
        <v>13111</v>
      </c>
      <c r="I424" t="s">
        <v>14</v>
      </c>
    </row>
    <row r="425" spans="3:9" ht="15" customHeight="1" outlineLevel="1" x14ac:dyDescent="0.25">
      <c r="C425" s="115" t="s">
        <v>1268</v>
      </c>
      <c r="D425" s="662" t="s">
        <v>1273</v>
      </c>
      <c r="E425" s="662"/>
      <c r="F425" s="307">
        <v>80</v>
      </c>
      <c r="G425" s="408">
        <v>16700</v>
      </c>
      <c r="H425" s="136">
        <f t="shared" si="15"/>
        <v>16700</v>
      </c>
      <c r="I425" t="s">
        <v>14</v>
      </c>
    </row>
    <row r="426" spans="3:9" ht="15" customHeight="1" outlineLevel="1" x14ac:dyDescent="0.25">
      <c r="C426" s="115" t="s">
        <v>1269</v>
      </c>
      <c r="D426" s="662" t="s">
        <v>1274</v>
      </c>
      <c r="E426" s="662"/>
      <c r="F426" s="307">
        <v>100</v>
      </c>
      <c r="G426" s="408">
        <v>22689</v>
      </c>
      <c r="H426" s="136">
        <f t="shared" si="15"/>
        <v>22689</v>
      </c>
      <c r="I426" t="s">
        <v>14</v>
      </c>
    </row>
    <row r="427" spans="3:9" ht="15" customHeight="1" outlineLevel="1" x14ac:dyDescent="0.25">
      <c r="C427" s="115" t="s">
        <v>1270</v>
      </c>
      <c r="D427" s="662" t="s">
        <v>1275</v>
      </c>
      <c r="E427" s="662"/>
      <c r="F427" s="307">
        <v>150</v>
      </c>
      <c r="G427" s="408">
        <v>34500</v>
      </c>
      <c r="H427" s="136">
        <f t="shared" si="15"/>
        <v>34500</v>
      </c>
      <c r="I427" t="s">
        <v>14</v>
      </c>
    </row>
    <row r="428" spans="3:9" ht="15" customHeight="1" outlineLevel="1" x14ac:dyDescent="0.25">
      <c r="C428" s="115" t="s">
        <v>1278</v>
      </c>
      <c r="D428" s="662" t="s">
        <v>1283</v>
      </c>
      <c r="E428" s="662"/>
      <c r="F428" s="307">
        <v>8</v>
      </c>
      <c r="G428" s="408">
        <v>3928</v>
      </c>
      <c r="H428" s="136">
        <f t="shared" si="15"/>
        <v>3928</v>
      </c>
      <c r="I428" t="s">
        <v>14</v>
      </c>
    </row>
    <row r="429" spans="3:9" ht="15" customHeight="1" outlineLevel="1" x14ac:dyDescent="0.25">
      <c r="C429" s="115" t="s">
        <v>1279</v>
      </c>
      <c r="D429" s="662" t="s">
        <v>1284</v>
      </c>
      <c r="E429" s="662"/>
      <c r="F429" s="307">
        <v>12</v>
      </c>
      <c r="G429" s="408">
        <v>4616</v>
      </c>
      <c r="H429" s="136">
        <f t="shared" si="15"/>
        <v>4616</v>
      </c>
      <c r="I429" t="s">
        <v>14</v>
      </c>
    </row>
    <row r="430" spans="3:9" ht="15" customHeight="1" outlineLevel="1" x14ac:dyDescent="0.25">
      <c r="C430" s="115" t="s">
        <v>1280</v>
      </c>
      <c r="D430" s="662" t="s">
        <v>1285</v>
      </c>
      <c r="E430" s="662"/>
      <c r="F430" s="307">
        <v>18</v>
      </c>
      <c r="G430" s="408">
        <v>5505</v>
      </c>
      <c r="H430" s="136">
        <f t="shared" si="15"/>
        <v>5505</v>
      </c>
      <c r="I430" t="s">
        <v>14</v>
      </c>
    </row>
    <row r="431" spans="3:9" ht="15" customHeight="1" outlineLevel="1" x14ac:dyDescent="0.25">
      <c r="C431" s="115" t="s">
        <v>1281</v>
      </c>
      <c r="D431" s="662" t="s">
        <v>1286</v>
      </c>
      <c r="E431" s="662"/>
      <c r="F431" s="307">
        <v>24</v>
      </c>
      <c r="G431" s="408">
        <v>5988</v>
      </c>
      <c r="H431" s="136">
        <f t="shared" si="15"/>
        <v>5988</v>
      </c>
      <c r="I431" t="s">
        <v>14</v>
      </c>
    </row>
    <row r="432" spans="3:9" ht="15" customHeight="1" outlineLevel="1" x14ac:dyDescent="0.25">
      <c r="C432" s="340" t="s">
        <v>1282</v>
      </c>
      <c r="D432" s="950" t="s">
        <v>1287</v>
      </c>
      <c r="E432" s="950"/>
      <c r="F432" s="372">
        <v>35</v>
      </c>
      <c r="G432" s="408">
        <v>8667</v>
      </c>
      <c r="H432" s="136">
        <f t="shared" si="15"/>
        <v>8667</v>
      </c>
      <c r="I432" t="s">
        <v>14</v>
      </c>
    </row>
    <row r="433" spans="3:9" ht="15" customHeight="1" outlineLevel="1" x14ac:dyDescent="0.25">
      <c r="C433" s="115" t="s">
        <v>1288</v>
      </c>
      <c r="D433" s="876" t="s">
        <v>1289</v>
      </c>
      <c r="E433" s="876"/>
      <c r="F433" s="376" t="s">
        <v>1292</v>
      </c>
      <c r="G433" s="408">
        <v>1549</v>
      </c>
      <c r="H433" s="136">
        <f t="shared" si="15"/>
        <v>1549</v>
      </c>
      <c r="I433" t="s">
        <v>14</v>
      </c>
    </row>
    <row r="434" spans="3:9" ht="15" customHeight="1" outlineLevel="1" x14ac:dyDescent="0.25">
      <c r="C434" s="115" t="s">
        <v>1290</v>
      </c>
      <c r="D434" s="876" t="s">
        <v>1291</v>
      </c>
      <c r="E434" s="876"/>
      <c r="F434" s="307" t="s">
        <v>17</v>
      </c>
      <c r="G434" s="464">
        <v>986</v>
      </c>
      <c r="H434" s="136">
        <f t="shared" si="15"/>
        <v>986</v>
      </c>
      <c r="I434" t="s">
        <v>14</v>
      </c>
    </row>
    <row r="435" spans="3:9" ht="15" customHeight="1" outlineLevel="1" x14ac:dyDescent="0.25">
      <c r="C435" s="115" t="s">
        <v>1000</v>
      </c>
      <c r="D435" s="662" t="s">
        <v>1002</v>
      </c>
      <c r="E435" s="662"/>
      <c r="F435" s="28">
        <v>8</v>
      </c>
      <c r="G435" s="409">
        <v>131</v>
      </c>
      <c r="H435" s="136">
        <f t="shared" ref="H435:H466" ca="1" si="16">G435*$L$2</f>
        <v>11924.654991149902</v>
      </c>
    </row>
    <row r="436" spans="3:9" ht="15" customHeight="1" outlineLevel="1" x14ac:dyDescent="0.25">
      <c r="C436" s="115" t="s">
        <v>1001</v>
      </c>
      <c r="D436" s="662" t="s">
        <v>1003</v>
      </c>
      <c r="E436" s="662"/>
      <c r="F436" s="28">
        <v>8</v>
      </c>
      <c r="G436" s="409">
        <v>382</v>
      </c>
      <c r="H436" s="136">
        <f t="shared" ca="1" si="16"/>
        <v>34772.658065795898</v>
      </c>
    </row>
    <row r="437" spans="3:9" ht="15" customHeight="1" outlineLevel="1" x14ac:dyDescent="0.25">
      <c r="C437" s="115" t="s">
        <v>1016</v>
      </c>
      <c r="D437" s="662" t="s">
        <v>1019</v>
      </c>
      <c r="E437" s="662"/>
      <c r="F437" s="28">
        <v>12</v>
      </c>
      <c r="G437" s="409">
        <v>382</v>
      </c>
      <c r="H437" s="136">
        <f t="shared" ca="1" si="16"/>
        <v>34772.658065795898</v>
      </c>
    </row>
    <row r="438" spans="3:9" ht="15" customHeight="1" outlineLevel="1" x14ac:dyDescent="0.25">
      <c r="C438" s="115" t="s">
        <v>1021</v>
      </c>
      <c r="D438" s="662" t="s">
        <v>1020</v>
      </c>
      <c r="E438" s="662"/>
      <c r="F438" s="28">
        <v>18</v>
      </c>
      <c r="G438" s="409">
        <v>523</v>
      </c>
      <c r="H438" s="136">
        <f t="shared" ca="1" si="16"/>
        <v>47607.592063903809</v>
      </c>
    </row>
    <row r="439" spans="3:9" ht="15" customHeight="1" outlineLevel="1" x14ac:dyDescent="0.25">
      <c r="C439" s="115" t="s">
        <v>1007</v>
      </c>
      <c r="D439" s="662" t="s">
        <v>1010</v>
      </c>
      <c r="E439" s="662"/>
      <c r="F439" s="28">
        <v>24</v>
      </c>
      <c r="G439" s="409">
        <v>181</v>
      </c>
      <c r="H439" s="136">
        <f t="shared" ca="1" si="16"/>
        <v>16476.050025939941</v>
      </c>
    </row>
    <row r="440" spans="3:9" ht="15" customHeight="1" outlineLevel="1" x14ac:dyDescent="0.25">
      <c r="C440" s="115" t="s">
        <v>1017</v>
      </c>
      <c r="D440" s="662" t="s">
        <v>1018</v>
      </c>
      <c r="E440" s="662"/>
      <c r="F440" s="28">
        <v>24</v>
      </c>
      <c r="G440" s="409">
        <v>523</v>
      </c>
      <c r="H440" s="136">
        <f t="shared" ca="1" si="16"/>
        <v>47607.592063903809</v>
      </c>
    </row>
    <row r="441" spans="3:9" ht="15" customHeight="1" outlineLevel="1" x14ac:dyDescent="0.25">
      <c r="C441" s="115" t="s">
        <v>1005</v>
      </c>
      <c r="D441" s="662" t="s">
        <v>1011</v>
      </c>
      <c r="E441" s="662"/>
      <c r="F441" s="28">
        <v>50</v>
      </c>
      <c r="G441" s="409">
        <v>364</v>
      </c>
      <c r="H441" s="136">
        <f t="shared" ca="1" si="16"/>
        <v>33134.155853271484</v>
      </c>
    </row>
    <row r="442" spans="3:9" ht="15" customHeight="1" outlineLevel="1" x14ac:dyDescent="0.25">
      <c r="C442" s="115" t="s">
        <v>1006</v>
      </c>
      <c r="D442" s="662" t="s">
        <v>1012</v>
      </c>
      <c r="E442" s="662"/>
      <c r="F442" s="28">
        <v>80</v>
      </c>
      <c r="G442" s="409">
        <v>568</v>
      </c>
      <c r="H442" s="136">
        <f t="shared" ca="1" si="16"/>
        <v>51703.847595214844</v>
      </c>
    </row>
    <row r="443" spans="3:9" ht="15" customHeight="1" outlineLevel="1" x14ac:dyDescent="0.25">
      <c r="C443" s="115" t="s">
        <v>1008</v>
      </c>
      <c r="D443" s="662" t="s">
        <v>1013</v>
      </c>
      <c r="E443" s="662"/>
      <c r="F443" s="28">
        <v>100</v>
      </c>
      <c r="G443" s="409">
        <v>610</v>
      </c>
      <c r="H443" s="136">
        <f t="shared" ca="1" si="16"/>
        <v>55527.019424438477</v>
      </c>
    </row>
    <row r="444" spans="3:9" ht="15" customHeight="1" outlineLevel="1" x14ac:dyDescent="0.25">
      <c r="C444" s="115" t="s">
        <v>1025</v>
      </c>
      <c r="D444" s="662" t="s">
        <v>1026</v>
      </c>
      <c r="E444" s="662"/>
      <c r="F444" s="28">
        <v>100</v>
      </c>
      <c r="G444" s="409">
        <v>1411</v>
      </c>
      <c r="H444" s="136">
        <f t="shared" ca="1" si="16"/>
        <v>128440.3678817749</v>
      </c>
    </row>
    <row r="445" spans="3:9" ht="15" customHeight="1" outlineLevel="1" x14ac:dyDescent="0.25">
      <c r="C445" s="115" t="s">
        <v>1009</v>
      </c>
      <c r="D445" s="662" t="s">
        <v>1014</v>
      </c>
      <c r="E445" s="662"/>
      <c r="F445" s="28">
        <v>150</v>
      </c>
      <c r="G445" s="409">
        <v>697</v>
      </c>
      <c r="H445" s="136">
        <f t="shared" ca="1" si="16"/>
        <v>63446.446784973145</v>
      </c>
    </row>
    <row r="446" spans="3:9" ht="15" customHeight="1" outlineLevel="1" x14ac:dyDescent="0.25">
      <c r="C446" s="115" t="s">
        <v>1027</v>
      </c>
      <c r="D446" s="662" t="s">
        <v>1028</v>
      </c>
      <c r="E446" s="662"/>
      <c r="F446" s="28">
        <v>150</v>
      </c>
      <c r="G446" s="409">
        <v>2260</v>
      </c>
      <c r="H446" s="136">
        <f t="shared" ca="1" si="16"/>
        <v>205723.05557250977</v>
      </c>
    </row>
    <row r="447" spans="3:9" ht="15" customHeight="1" outlineLevel="1" x14ac:dyDescent="0.25">
      <c r="C447" s="115" t="s">
        <v>1029</v>
      </c>
      <c r="D447" s="662" t="s">
        <v>1030</v>
      </c>
      <c r="E447" s="662"/>
      <c r="F447" s="28">
        <v>200</v>
      </c>
      <c r="G447" s="409">
        <v>1302</v>
      </c>
      <c r="H447" s="136">
        <f t="shared" ca="1" si="16"/>
        <v>118518.32670593262</v>
      </c>
    </row>
    <row r="448" spans="3:9" ht="15" customHeight="1" outlineLevel="1" x14ac:dyDescent="0.25">
      <c r="C448" s="115" t="s">
        <v>1069</v>
      </c>
      <c r="D448" s="958" t="s">
        <v>1070</v>
      </c>
      <c r="E448" s="959"/>
      <c r="F448" s="28">
        <v>200</v>
      </c>
      <c r="G448" s="409">
        <v>2939</v>
      </c>
      <c r="H448" s="136">
        <f t="shared" ca="1" si="16"/>
        <v>267531.0001449585</v>
      </c>
    </row>
    <row r="449" spans="3:8" ht="15" customHeight="1" outlineLevel="1" x14ac:dyDescent="0.25">
      <c r="C449" s="115" t="s">
        <v>1031</v>
      </c>
      <c r="D449" s="662" t="s">
        <v>1032</v>
      </c>
      <c r="E449" s="662"/>
      <c r="F449" s="28">
        <v>300</v>
      </c>
      <c r="G449" s="409">
        <v>1537</v>
      </c>
      <c r="H449" s="136">
        <f t="shared" ca="1" si="16"/>
        <v>139909.8833694458</v>
      </c>
    </row>
    <row r="450" spans="3:8" ht="15" customHeight="1" outlineLevel="1" x14ac:dyDescent="0.25">
      <c r="C450" s="115" t="s">
        <v>1071</v>
      </c>
      <c r="D450" s="958" t="s">
        <v>1072</v>
      </c>
      <c r="E450" s="959"/>
      <c r="F450" s="28">
        <v>300</v>
      </c>
      <c r="G450" s="409">
        <v>3748</v>
      </c>
      <c r="H450" s="136">
        <f t="shared" ca="1" si="16"/>
        <v>341172.57180786133</v>
      </c>
    </row>
    <row r="451" spans="3:8" ht="15" customHeight="1" outlineLevel="1" x14ac:dyDescent="0.25">
      <c r="C451" s="115" t="s">
        <v>1033</v>
      </c>
      <c r="D451" s="662" t="s">
        <v>1034</v>
      </c>
      <c r="E451" s="662"/>
      <c r="F451" s="28">
        <v>500</v>
      </c>
      <c r="G451" s="409">
        <v>2101</v>
      </c>
      <c r="H451" s="136">
        <f t="shared" ca="1" si="16"/>
        <v>191249.61936187744</v>
      </c>
    </row>
    <row r="452" spans="3:8" ht="15" customHeight="1" outlineLevel="1" x14ac:dyDescent="0.25">
      <c r="C452" s="340" t="s">
        <v>1073</v>
      </c>
      <c r="D452" s="958" t="s">
        <v>1074</v>
      </c>
      <c r="E452" s="959"/>
      <c r="F452" s="140">
        <v>500</v>
      </c>
      <c r="G452" s="409">
        <v>5088</v>
      </c>
      <c r="H452" s="136">
        <f t="shared" ca="1" si="16"/>
        <v>463149.95874023438</v>
      </c>
    </row>
    <row r="453" spans="3:8" ht="15" customHeight="1" outlineLevel="1" x14ac:dyDescent="0.25">
      <c r="C453" s="278" t="s">
        <v>1036</v>
      </c>
      <c r="D453" s="662" t="s">
        <v>1037</v>
      </c>
      <c r="E453" s="662"/>
      <c r="F453" s="28">
        <v>750</v>
      </c>
      <c r="G453" s="409">
        <v>4312</v>
      </c>
      <c r="H453" s="136">
        <f t="shared" ca="1" si="16"/>
        <v>392512.30780029297</v>
      </c>
    </row>
    <row r="454" spans="3:8" ht="15" customHeight="1" outlineLevel="1" x14ac:dyDescent="0.25">
      <c r="C454" s="278" t="s">
        <v>1040</v>
      </c>
      <c r="D454" s="662" t="s">
        <v>1041</v>
      </c>
      <c r="E454" s="662"/>
      <c r="F454" s="28">
        <v>1000</v>
      </c>
      <c r="G454" s="409">
        <v>5426</v>
      </c>
      <c r="H454" s="136">
        <f t="shared" ca="1" si="16"/>
        <v>493917.38917541504</v>
      </c>
    </row>
    <row r="455" spans="3:8" ht="15" customHeight="1" outlineLevel="1" x14ac:dyDescent="0.25">
      <c r="C455" s="115" t="s">
        <v>1075</v>
      </c>
      <c r="D455" s="958" t="s">
        <v>1076</v>
      </c>
      <c r="E455" s="959"/>
      <c r="F455" s="28">
        <v>1000</v>
      </c>
      <c r="G455" s="409">
        <v>8895</v>
      </c>
      <c r="H455" s="136">
        <f t="shared" ca="1" si="16"/>
        <v>809693.17668914795</v>
      </c>
    </row>
    <row r="456" spans="3:8" ht="15" customHeight="1" outlineLevel="1" x14ac:dyDescent="0.25">
      <c r="C456" s="278" t="s">
        <v>1042</v>
      </c>
      <c r="D456" s="662" t="s">
        <v>1043</v>
      </c>
      <c r="E456" s="662"/>
      <c r="F456" s="28">
        <v>1500</v>
      </c>
      <c r="G456" s="409">
        <v>7423</v>
      </c>
      <c r="H456" s="136">
        <f t="shared" ca="1" si="16"/>
        <v>675700.1068649292</v>
      </c>
    </row>
    <row r="457" spans="3:8" ht="15" customHeight="1" outlineLevel="1" x14ac:dyDescent="0.25">
      <c r="C457" s="115" t="s">
        <v>1077</v>
      </c>
      <c r="D457" s="958" t="s">
        <v>1078</v>
      </c>
      <c r="E457" s="959"/>
      <c r="F457" s="28">
        <v>1500</v>
      </c>
      <c r="G457" s="409">
        <v>11392</v>
      </c>
      <c r="H457" s="136">
        <f t="shared" ca="1" si="16"/>
        <v>1036989.8447265625</v>
      </c>
    </row>
    <row r="458" spans="3:8" ht="15" customHeight="1" outlineLevel="1" x14ac:dyDescent="0.25">
      <c r="C458" s="278" t="s">
        <v>1044</v>
      </c>
      <c r="D458" s="662" t="s">
        <v>1045</v>
      </c>
      <c r="E458" s="662"/>
      <c r="F458" s="28">
        <v>2000</v>
      </c>
      <c r="G458" s="409">
        <v>11578</v>
      </c>
      <c r="H458" s="136">
        <f t="shared" ca="1" si="16"/>
        <v>1053921.0342559814</v>
      </c>
    </row>
    <row r="459" spans="3:8" ht="15" customHeight="1" outlineLevel="1" x14ac:dyDescent="0.25">
      <c r="C459" s="115" t="s">
        <v>1079</v>
      </c>
      <c r="D459" s="958" t="s">
        <v>1080</v>
      </c>
      <c r="E459" s="959"/>
      <c r="F459" s="28">
        <v>2000</v>
      </c>
      <c r="G459" s="409">
        <v>17879</v>
      </c>
      <c r="H459" s="136">
        <f t="shared" ca="1" si="16"/>
        <v>1627487.8365402222</v>
      </c>
    </row>
    <row r="460" spans="3:8" ht="15" customHeight="1" outlineLevel="1" x14ac:dyDescent="0.25">
      <c r="C460" s="278" t="s">
        <v>1046</v>
      </c>
      <c r="D460" s="662" t="s">
        <v>1047</v>
      </c>
      <c r="E460" s="662"/>
      <c r="F460" s="28">
        <v>3000</v>
      </c>
      <c r="G460" s="409">
        <v>15606</v>
      </c>
      <c r="H460" s="136">
        <f t="shared" ca="1" si="16"/>
        <v>1420581.418258667</v>
      </c>
    </row>
    <row r="461" spans="3:8" ht="15" customHeight="1" outlineLevel="1" x14ac:dyDescent="0.25">
      <c r="C461" s="115" t="s">
        <v>1081</v>
      </c>
      <c r="D461" s="958" t="s">
        <v>1082</v>
      </c>
      <c r="E461" s="959"/>
      <c r="F461" s="28">
        <v>3000</v>
      </c>
      <c r="G461" s="409">
        <v>23600</v>
      </c>
      <c r="H461" s="136">
        <f t="shared" ca="1" si="16"/>
        <v>2148258.4564208984</v>
      </c>
    </row>
    <row r="462" spans="3:8" ht="15" customHeight="1" outlineLevel="1" x14ac:dyDescent="0.25">
      <c r="C462" s="115" t="s">
        <v>1060</v>
      </c>
      <c r="D462" s="662" t="s">
        <v>1061</v>
      </c>
      <c r="E462" s="662"/>
      <c r="F462" s="28">
        <v>4000</v>
      </c>
      <c r="G462" s="409">
        <v>19205</v>
      </c>
      <c r="H462" s="136">
        <f t="shared" ca="1" si="16"/>
        <v>1748190.832862854</v>
      </c>
    </row>
    <row r="463" spans="3:8" ht="15" customHeight="1" outlineLevel="1" x14ac:dyDescent="0.25">
      <c r="C463" s="115" t="s">
        <v>1048</v>
      </c>
      <c r="D463" s="662" t="s">
        <v>1049</v>
      </c>
      <c r="E463" s="662"/>
      <c r="F463" s="28">
        <v>4000</v>
      </c>
      <c r="G463" s="409">
        <v>24560</v>
      </c>
      <c r="H463" s="136">
        <f t="shared" ca="1" si="16"/>
        <v>2235645.2410888672</v>
      </c>
    </row>
    <row r="464" spans="3:8" ht="15" customHeight="1" outlineLevel="1" x14ac:dyDescent="0.25">
      <c r="C464" s="115" t="s">
        <v>1062</v>
      </c>
      <c r="D464" s="662" t="s">
        <v>1063</v>
      </c>
      <c r="E464" s="662"/>
      <c r="F464" s="28">
        <v>5000</v>
      </c>
      <c r="G464" s="409">
        <v>26098</v>
      </c>
      <c r="H464" s="136">
        <f t="shared" ca="1" si="16"/>
        <v>2375646.1523590088</v>
      </c>
    </row>
    <row r="465" spans="3:8" ht="15" customHeight="1" outlineLevel="1" x14ac:dyDescent="0.25">
      <c r="C465" s="115" t="s">
        <v>1050</v>
      </c>
      <c r="D465" s="662" t="s">
        <v>1051</v>
      </c>
      <c r="E465" s="662"/>
      <c r="F465" s="28">
        <v>5000</v>
      </c>
      <c r="G465" s="409">
        <v>31399</v>
      </c>
      <c r="H465" s="136">
        <f t="shared" ca="1" si="16"/>
        <v>2858185.0539474487</v>
      </c>
    </row>
    <row r="466" spans="3:8" ht="15" customHeight="1" outlineLevel="1" x14ac:dyDescent="0.25">
      <c r="C466" s="115" t="s">
        <v>1064</v>
      </c>
      <c r="D466" s="662" t="s">
        <v>1065</v>
      </c>
      <c r="E466" s="662"/>
      <c r="F466" s="28">
        <v>8000</v>
      </c>
      <c r="G466" s="409">
        <v>47380</v>
      </c>
      <c r="H466" s="136">
        <f t="shared" ca="1" si="16"/>
        <v>4312901.934967041</v>
      </c>
    </row>
    <row r="467" spans="3:8" ht="15" customHeight="1" outlineLevel="1" x14ac:dyDescent="0.25">
      <c r="C467" s="115" t="s">
        <v>1052</v>
      </c>
      <c r="D467" s="662" t="s">
        <v>1053</v>
      </c>
      <c r="E467" s="662"/>
      <c r="F467" s="28">
        <v>8000</v>
      </c>
      <c r="G467" s="409">
        <v>69952</v>
      </c>
      <c r="H467" s="136">
        <f t="shared" ref="H467:H499" ca="1" si="17">G467*$L$2</f>
        <v>6367583.7094726563</v>
      </c>
    </row>
    <row r="468" spans="3:8" ht="15" customHeight="1" outlineLevel="1" x14ac:dyDescent="0.25">
      <c r="C468" s="115" t="s">
        <v>1083</v>
      </c>
      <c r="D468" s="958" t="s">
        <v>1084</v>
      </c>
      <c r="E468" s="959"/>
      <c r="F468" s="28">
        <v>8000</v>
      </c>
      <c r="G468" s="409">
        <v>82216</v>
      </c>
      <c r="H468" s="136">
        <f t="shared" ca="1" si="17"/>
        <v>7483949.883605957</v>
      </c>
    </row>
    <row r="469" spans="3:8" ht="15" customHeight="1" outlineLevel="1" x14ac:dyDescent="0.25">
      <c r="C469" s="115" t="s">
        <v>1066</v>
      </c>
      <c r="D469" s="662" t="s">
        <v>1067</v>
      </c>
      <c r="E469" s="662"/>
      <c r="F469" s="38">
        <v>10000</v>
      </c>
      <c r="G469" s="409">
        <v>55715</v>
      </c>
      <c r="H469" s="136">
        <f t="shared" ca="1" si="17"/>
        <v>5071619.4872665405</v>
      </c>
    </row>
    <row r="470" spans="3:8" ht="15" customHeight="1" outlineLevel="1" x14ac:dyDescent="0.25">
      <c r="C470" s="115" t="s">
        <v>1054</v>
      </c>
      <c r="D470" s="662" t="s">
        <v>1055</v>
      </c>
      <c r="E470" s="662"/>
      <c r="F470" s="38">
        <v>10000</v>
      </c>
      <c r="G470" s="465" t="s">
        <v>1533</v>
      </c>
      <c r="H470" s="367" t="str">
        <f>G470</f>
        <v>По запросу</v>
      </c>
    </row>
    <row r="471" spans="3:8" ht="15" customHeight="1" outlineLevel="1" x14ac:dyDescent="0.25">
      <c r="C471" s="115" t="s">
        <v>1124</v>
      </c>
      <c r="D471" s="662" t="s">
        <v>1125</v>
      </c>
      <c r="E471" s="662"/>
      <c r="F471" s="28">
        <v>8</v>
      </c>
      <c r="G471" s="409">
        <v>131</v>
      </c>
      <c r="H471" s="136">
        <f t="shared" ca="1" si="17"/>
        <v>11924.654991149902</v>
      </c>
    </row>
    <row r="472" spans="3:8" ht="15" customHeight="1" outlineLevel="1" x14ac:dyDescent="0.25">
      <c r="C472" s="115" t="s">
        <v>1164</v>
      </c>
      <c r="D472" s="958" t="s">
        <v>1165</v>
      </c>
      <c r="E472" s="959"/>
      <c r="F472" s="28">
        <v>8</v>
      </c>
      <c r="G472" s="409">
        <v>382</v>
      </c>
      <c r="H472" s="136">
        <f t="shared" ca="1" si="17"/>
        <v>34772.658065795898</v>
      </c>
    </row>
    <row r="473" spans="3:8" ht="15" customHeight="1" outlineLevel="1" x14ac:dyDescent="0.25">
      <c r="C473" s="115" t="s">
        <v>1126</v>
      </c>
      <c r="D473" s="662" t="s">
        <v>1127</v>
      </c>
      <c r="E473" s="662"/>
      <c r="F473" s="28">
        <v>12</v>
      </c>
      <c r="G473" s="409">
        <v>131</v>
      </c>
      <c r="H473" s="136">
        <f t="shared" ca="1" si="17"/>
        <v>11924.654991149902</v>
      </c>
    </row>
    <row r="474" spans="3:8" ht="15" customHeight="1" outlineLevel="1" x14ac:dyDescent="0.25">
      <c r="C474" s="115" t="s">
        <v>1166</v>
      </c>
      <c r="D474" s="958" t="s">
        <v>1167</v>
      </c>
      <c r="E474" s="959"/>
      <c r="F474" s="28">
        <v>12</v>
      </c>
      <c r="G474" s="409">
        <v>382</v>
      </c>
      <c r="H474" s="136">
        <f t="shared" ca="1" si="17"/>
        <v>34772.658065795898</v>
      </c>
    </row>
    <row r="475" spans="3:8" ht="15" customHeight="1" outlineLevel="1" x14ac:dyDescent="0.25">
      <c r="C475" s="115" t="s">
        <v>1168</v>
      </c>
      <c r="D475" s="958" t="s">
        <v>1169</v>
      </c>
      <c r="E475" s="959"/>
      <c r="F475" s="28">
        <v>18</v>
      </c>
      <c r="G475" s="409">
        <v>523</v>
      </c>
      <c r="H475" s="136">
        <f t="shared" ca="1" si="17"/>
        <v>47607.592063903809</v>
      </c>
    </row>
    <row r="476" spans="3:8" ht="15" customHeight="1" outlineLevel="1" x14ac:dyDescent="0.25">
      <c r="C476" s="115" t="s">
        <v>1128</v>
      </c>
      <c r="D476" s="662" t="s">
        <v>1129</v>
      </c>
      <c r="E476" s="662"/>
      <c r="F476" s="28">
        <v>24</v>
      </c>
      <c r="G476" s="409">
        <v>181</v>
      </c>
      <c r="H476" s="136">
        <f t="shared" ca="1" si="17"/>
        <v>16476.050025939941</v>
      </c>
    </row>
    <row r="477" spans="3:8" ht="15" customHeight="1" outlineLevel="1" x14ac:dyDescent="0.25">
      <c r="C477" s="115" t="s">
        <v>1170</v>
      </c>
      <c r="D477" s="958" t="s">
        <v>1171</v>
      </c>
      <c r="E477" s="959"/>
      <c r="F477" s="28">
        <v>24</v>
      </c>
      <c r="G477" s="409">
        <v>523</v>
      </c>
      <c r="H477" s="136">
        <f t="shared" ca="1" si="17"/>
        <v>47607.592063903809</v>
      </c>
    </row>
    <row r="478" spans="3:8" ht="15" customHeight="1" outlineLevel="1" x14ac:dyDescent="0.25">
      <c r="C478" s="115" t="s">
        <v>1130</v>
      </c>
      <c r="D478" s="662" t="s">
        <v>1131</v>
      </c>
      <c r="E478" s="662"/>
      <c r="F478" s="28">
        <v>50</v>
      </c>
      <c r="G478" s="409">
        <v>364</v>
      </c>
      <c r="H478" s="136">
        <f t="shared" ca="1" si="17"/>
        <v>33134.155853271484</v>
      </c>
    </row>
    <row r="479" spans="3:8" ht="15" customHeight="1" outlineLevel="1" x14ac:dyDescent="0.25">
      <c r="C479" s="115" t="s">
        <v>1172</v>
      </c>
      <c r="D479" s="958" t="s">
        <v>1173</v>
      </c>
      <c r="E479" s="959"/>
      <c r="F479" s="28">
        <v>50</v>
      </c>
      <c r="G479" s="409">
        <v>774</v>
      </c>
      <c r="H479" s="136">
        <f t="shared" ca="1" si="17"/>
        <v>70455.595138549805</v>
      </c>
    </row>
    <row r="480" spans="3:8" ht="15" customHeight="1" outlineLevel="1" x14ac:dyDescent="0.25">
      <c r="C480" s="115" t="s">
        <v>1132</v>
      </c>
      <c r="D480" s="662" t="s">
        <v>1133</v>
      </c>
      <c r="E480" s="662"/>
      <c r="F480" s="28">
        <v>60</v>
      </c>
      <c r="G480" s="409">
        <v>405</v>
      </c>
      <c r="H480" s="136">
        <f t="shared" ca="1" si="17"/>
        <v>36866.299781799316</v>
      </c>
    </row>
    <row r="481" spans="3:8" ht="15" customHeight="1" outlineLevel="1" x14ac:dyDescent="0.25">
      <c r="C481" s="115" t="s">
        <v>1174</v>
      </c>
      <c r="D481" s="958" t="s">
        <v>1175</v>
      </c>
      <c r="E481" s="959"/>
      <c r="F481" s="28">
        <v>60</v>
      </c>
      <c r="G481" s="409">
        <v>872</v>
      </c>
      <c r="H481" s="136">
        <f t="shared" ca="1" si="17"/>
        <v>79376.329406738281</v>
      </c>
    </row>
    <row r="482" spans="3:8" ht="15" customHeight="1" outlineLevel="1" x14ac:dyDescent="0.25">
      <c r="C482" s="115" t="s">
        <v>1134</v>
      </c>
      <c r="D482" s="662" t="s">
        <v>1135</v>
      </c>
      <c r="E482" s="662"/>
      <c r="F482" s="28">
        <v>80</v>
      </c>
      <c r="G482" s="409">
        <v>568</v>
      </c>
      <c r="H482" s="136">
        <f t="shared" ca="1" si="17"/>
        <v>51703.847595214844</v>
      </c>
    </row>
    <row r="483" spans="3:8" ht="15" customHeight="1" outlineLevel="1" x14ac:dyDescent="0.25">
      <c r="C483" s="115" t="s">
        <v>1176</v>
      </c>
      <c r="D483" s="958" t="s">
        <v>1177</v>
      </c>
      <c r="E483" s="959"/>
      <c r="F483" s="28">
        <v>80</v>
      </c>
      <c r="G483" s="409">
        <v>1389</v>
      </c>
      <c r="H483" s="136">
        <f t="shared" ca="1" si="17"/>
        <v>126437.75406646729</v>
      </c>
    </row>
    <row r="484" spans="3:8" ht="15" customHeight="1" outlineLevel="1" x14ac:dyDescent="0.25">
      <c r="C484" s="115" t="s">
        <v>1136</v>
      </c>
      <c r="D484" s="662" t="s">
        <v>1137</v>
      </c>
      <c r="E484" s="662"/>
      <c r="F484" s="28">
        <v>100</v>
      </c>
      <c r="G484" s="409">
        <v>610</v>
      </c>
      <c r="H484" s="136">
        <f t="shared" ca="1" si="17"/>
        <v>55527.019424438477</v>
      </c>
    </row>
    <row r="485" spans="3:8" ht="15" customHeight="1" outlineLevel="1" x14ac:dyDescent="0.25">
      <c r="C485" s="115" t="s">
        <v>1178</v>
      </c>
      <c r="D485" s="958" t="s">
        <v>1179</v>
      </c>
      <c r="E485" s="959"/>
      <c r="F485" s="28">
        <v>100</v>
      </c>
      <c r="G485" s="409">
        <v>1411</v>
      </c>
      <c r="H485" s="136">
        <f t="shared" ca="1" si="17"/>
        <v>128440.3678817749</v>
      </c>
    </row>
    <row r="486" spans="3:8" ht="15" customHeight="1" outlineLevel="1" x14ac:dyDescent="0.25">
      <c r="C486" s="115" t="s">
        <v>1138</v>
      </c>
      <c r="D486" s="662" t="s">
        <v>1139</v>
      </c>
      <c r="E486" s="662"/>
      <c r="F486" s="28">
        <v>150</v>
      </c>
      <c r="G486" s="409">
        <v>697</v>
      </c>
      <c r="H486" s="136">
        <f t="shared" ca="1" si="17"/>
        <v>63446.446784973145</v>
      </c>
    </row>
    <row r="487" spans="3:8" ht="15" customHeight="1" outlineLevel="1" x14ac:dyDescent="0.25">
      <c r="C487" s="115" t="s">
        <v>1180</v>
      </c>
      <c r="D487" s="958" t="s">
        <v>1181</v>
      </c>
      <c r="E487" s="959"/>
      <c r="F487" s="28">
        <v>150</v>
      </c>
      <c r="G487" s="409">
        <v>2260</v>
      </c>
      <c r="H487" s="136">
        <f t="shared" ca="1" si="17"/>
        <v>205723.05557250977</v>
      </c>
    </row>
    <row r="488" spans="3:8" ht="15" customHeight="1" outlineLevel="1" x14ac:dyDescent="0.25">
      <c r="C488" s="115" t="s">
        <v>1140</v>
      </c>
      <c r="D488" s="662" t="s">
        <v>1141</v>
      </c>
      <c r="E488" s="662"/>
      <c r="F488" s="28">
        <v>200</v>
      </c>
      <c r="G488" s="409">
        <v>1302</v>
      </c>
      <c r="H488" s="136">
        <f t="shared" ca="1" si="17"/>
        <v>118518.32670593262</v>
      </c>
    </row>
    <row r="489" spans="3:8" ht="15" customHeight="1" outlineLevel="1" x14ac:dyDescent="0.25">
      <c r="C489" s="115" t="s">
        <v>1182</v>
      </c>
      <c r="D489" s="662" t="s">
        <v>1183</v>
      </c>
      <c r="E489" s="662"/>
      <c r="F489" s="28">
        <v>200</v>
      </c>
      <c r="G489" s="409">
        <v>2939</v>
      </c>
      <c r="H489" s="136">
        <f t="shared" ca="1" si="17"/>
        <v>267531.0001449585</v>
      </c>
    </row>
    <row r="490" spans="3:8" ht="15" customHeight="1" outlineLevel="1" x14ac:dyDescent="0.25">
      <c r="C490" s="115" t="s">
        <v>1142</v>
      </c>
      <c r="D490" s="662" t="s">
        <v>1143</v>
      </c>
      <c r="E490" s="662"/>
      <c r="F490" s="28">
        <v>300</v>
      </c>
      <c r="G490" s="409">
        <v>1537</v>
      </c>
      <c r="H490" s="136">
        <f t="shared" ca="1" si="17"/>
        <v>139909.8833694458</v>
      </c>
    </row>
    <row r="491" spans="3:8" ht="15" customHeight="1" outlineLevel="1" x14ac:dyDescent="0.25">
      <c r="C491" s="115" t="s">
        <v>1184</v>
      </c>
      <c r="D491" s="662" t="s">
        <v>1185</v>
      </c>
      <c r="E491" s="662"/>
      <c r="F491" s="28">
        <v>300</v>
      </c>
      <c r="G491" s="409">
        <v>3748</v>
      </c>
      <c r="H491" s="136">
        <f t="shared" ca="1" si="17"/>
        <v>341172.57180786133</v>
      </c>
    </row>
    <row r="492" spans="3:8" ht="15" customHeight="1" outlineLevel="1" x14ac:dyDescent="0.25">
      <c r="C492" s="115" t="s">
        <v>1144</v>
      </c>
      <c r="D492" s="662" t="s">
        <v>1145</v>
      </c>
      <c r="E492" s="662"/>
      <c r="F492" s="28">
        <v>500</v>
      </c>
      <c r="G492" s="409">
        <v>2101</v>
      </c>
      <c r="H492" s="136">
        <f t="shared" ca="1" si="17"/>
        <v>191249.61936187744</v>
      </c>
    </row>
    <row r="493" spans="3:8" ht="15" customHeight="1" outlineLevel="1" x14ac:dyDescent="0.25">
      <c r="C493" s="115" t="s">
        <v>1186</v>
      </c>
      <c r="D493" s="662" t="s">
        <v>1187</v>
      </c>
      <c r="E493" s="662"/>
      <c r="F493" s="28">
        <v>500</v>
      </c>
      <c r="G493" s="409">
        <v>5088</v>
      </c>
      <c r="H493" s="136">
        <f t="shared" ca="1" si="17"/>
        <v>463149.95874023438</v>
      </c>
    </row>
    <row r="494" spans="3:8" ht="15" customHeight="1" outlineLevel="1" x14ac:dyDescent="0.25">
      <c r="C494" s="115" t="s">
        <v>1146</v>
      </c>
      <c r="D494" s="662" t="s">
        <v>1147</v>
      </c>
      <c r="E494" s="662"/>
      <c r="F494" s="28">
        <v>750</v>
      </c>
      <c r="G494" s="409">
        <v>4312</v>
      </c>
      <c r="H494" s="136">
        <f t="shared" ca="1" si="17"/>
        <v>392512.30780029297</v>
      </c>
    </row>
    <row r="495" spans="3:8" ht="15" customHeight="1" outlineLevel="1" x14ac:dyDescent="0.25">
      <c r="C495" s="115" t="s">
        <v>1188</v>
      </c>
      <c r="D495" s="662" t="s">
        <v>1189</v>
      </c>
      <c r="E495" s="662"/>
      <c r="F495" s="28">
        <v>750</v>
      </c>
      <c r="G495" s="409">
        <v>7269</v>
      </c>
      <c r="H495" s="136">
        <f t="shared" ca="1" si="17"/>
        <v>661681.81015777588</v>
      </c>
    </row>
    <row r="496" spans="3:8" ht="15" customHeight="1" outlineLevel="1" x14ac:dyDescent="0.25">
      <c r="C496" s="115" t="s">
        <v>1148</v>
      </c>
      <c r="D496" s="662" t="s">
        <v>1149</v>
      </c>
      <c r="E496" s="662"/>
      <c r="F496" s="28">
        <v>1000</v>
      </c>
      <c r="G496" s="409">
        <v>5426</v>
      </c>
      <c r="H496" s="136">
        <f t="shared" ca="1" si="17"/>
        <v>493917.38917541504</v>
      </c>
    </row>
    <row r="497" spans="3:8" ht="15" customHeight="1" outlineLevel="1" x14ac:dyDescent="0.25">
      <c r="C497" s="115" t="s">
        <v>1190</v>
      </c>
      <c r="D497" s="662" t="s">
        <v>1191</v>
      </c>
      <c r="E497" s="662"/>
      <c r="F497" s="28">
        <v>1000</v>
      </c>
      <c r="G497" s="409">
        <v>8895</v>
      </c>
      <c r="H497" s="136">
        <f t="shared" ca="1" si="17"/>
        <v>809693.17668914795</v>
      </c>
    </row>
    <row r="498" spans="3:8" ht="15" customHeight="1" outlineLevel="1" x14ac:dyDescent="0.25">
      <c r="C498" s="115" t="s">
        <v>1150</v>
      </c>
      <c r="D498" s="662" t="s">
        <v>1151</v>
      </c>
      <c r="E498" s="662"/>
      <c r="F498" s="28">
        <v>1500</v>
      </c>
      <c r="G498" s="409">
        <v>7423</v>
      </c>
      <c r="H498" s="136">
        <f t="shared" ca="1" si="17"/>
        <v>675700.1068649292</v>
      </c>
    </row>
    <row r="499" spans="3:8" ht="15" customHeight="1" outlineLevel="1" x14ac:dyDescent="0.25">
      <c r="C499" s="115" t="s">
        <v>1192</v>
      </c>
      <c r="D499" s="662" t="s">
        <v>1193</v>
      </c>
      <c r="E499" s="662"/>
      <c r="F499" s="28">
        <v>1500</v>
      </c>
      <c r="G499" s="409">
        <v>11392</v>
      </c>
      <c r="H499" s="136">
        <f t="shared" ca="1" si="17"/>
        <v>1036989.8447265625</v>
      </c>
    </row>
    <row r="500" spans="3:8" ht="15" customHeight="1" outlineLevel="1" x14ac:dyDescent="0.25">
      <c r="C500" s="115" t="s">
        <v>1152</v>
      </c>
      <c r="D500" s="662" t="s">
        <v>1153</v>
      </c>
      <c r="E500" s="662"/>
      <c r="F500" s="28">
        <v>2000</v>
      </c>
      <c r="G500" s="409">
        <v>11578</v>
      </c>
      <c r="H500" s="136">
        <f t="shared" ref="H500:H531" ca="1" si="18">G500*$L$2</f>
        <v>1053921.0342559814</v>
      </c>
    </row>
    <row r="501" spans="3:8" ht="15" customHeight="1" outlineLevel="1" x14ac:dyDescent="0.25">
      <c r="C501" s="115" t="s">
        <v>1194</v>
      </c>
      <c r="D501" s="662" t="s">
        <v>1195</v>
      </c>
      <c r="E501" s="662"/>
      <c r="F501" s="28">
        <v>2000</v>
      </c>
      <c r="G501" s="409">
        <v>17879</v>
      </c>
      <c r="H501" s="136">
        <f t="shared" ca="1" si="18"/>
        <v>1627487.8365402222</v>
      </c>
    </row>
    <row r="502" spans="3:8" ht="15" customHeight="1" outlineLevel="1" x14ac:dyDescent="0.25">
      <c r="C502" s="115" t="s">
        <v>1196</v>
      </c>
      <c r="D502" s="662" t="s">
        <v>1197</v>
      </c>
      <c r="E502" s="662"/>
      <c r="F502" s="28">
        <v>2500</v>
      </c>
      <c r="G502" s="409">
        <v>20235</v>
      </c>
      <c r="H502" s="136">
        <f t="shared" ca="1" si="18"/>
        <v>1841949.5705795288</v>
      </c>
    </row>
    <row r="503" spans="3:8" ht="15" customHeight="1" outlineLevel="1" x14ac:dyDescent="0.25">
      <c r="C503" s="115" t="s">
        <v>1154</v>
      </c>
      <c r="D503" s="662" t="s">
        <v>1155</v>
      </c>
      <c r="E503" s="662"/>
      <c r="F503" s="28">
        <v>3000</v>
      </c>
      <c r="G503" s="409">
        <v>15606</v>
      </c>
      <c r="H503" s="136">
        <f t="shared" ca="1" si="18"/>
        <v>1420581.418258667</v>
      </c>
    </row>
    <row r="504" spans="3:8" ht="15" customHeight="1" outlineLevel="1" x14ac:dyDescent="0.25">
      <c r="C504" s="115" t="s">
        <v>1198</v>
      </c>
      <c r="D504" s="662" t="s">
        <v>1199</v>
      </c>
      <c r="E504" s="662"/>
      <c r="F504" s="28">
        <v>3000</v>
      </c>
      <c r="G504" s="409">
        <v>23600</v>
      </c>
      <c r="H504" s="136">
        <f t="shared" ca="1" si="18"/>
        <v>2148258.4564208984</v>
      </c>
    </row>
    <row r="505" spans="3:8" ht="15" customHeight="1" outlineLevel="1" x14ac:dyDescent="0.25">
      <c r="C505" s="115" t="s">
        <v>1208</v>
      </c>
      <c r="D505" s="662" t="s">
        <v>1209</v>
      </c>
      <c r="E505" s="662"/>
      <c r="F505" s="28">
        <v>4000</v>
      </c>
      <c r="G505" s="409">
        <v>19205</v>
      </c>
      <c r="H505" s="136">
        <f t="shared" ca="1" si="18"/>
        <v>1748190.832862854</v>
      </c>
    </row>
    <row r="506" spans="3:8" ht="15" customHeight="1" outlineLevel="1" x14ac:dyDescent="0.25">
      <c r="C506" s="115" t="s">
        <v>1156</v>
      </c>
      <c r="D506" s="662" t="s">
        <v>1157</v>
      </c>
      <c r="E506" s="662"/>
      <c r="F506" s="28">
        <v>4000</v>
      </c>
      <c r="G506" s="409">
        <v>24560</v>
      </c>
      <c r="H506" s="136">
        <f t="shared" ca="1" si="18"/>
        <v>2235645.2410888672</v>
      </c>
    </row>
    <row r="507" spans="3:8" ht="15" customHeight="1" outlineLevel="1" x14ac:dyDescent="0.25">
      <c r="C507" s="115" t="s">
        <v>1200</v>
      </c>
      <c r="D507" s="662" t="s">
        <v>1201</v>
      </c>
      <c r="E507" s="662"/>
      <c r="F507" s="28">
        <v>4000</v>
      </c>
      <c r="G507" s="409">
        <v>33007</v>
      </c>
      <c r="H507" s="136">
        <f t="shared" ca="1" si="18"/>
        <v>3004557.9182662964</v>
      </c>
    </row>
    <row r="508" spans="3:8" ht="15" customHeight="1" outlineLevel="1" x14ac:dyDescent="0.25">
      <c r="C508" s="115" t="s">
        <v>1210</v>
      </c>
      <c r="D508" s="662" t="s">
        <v>1211</v>
      </c>
      <c r="E508" s="662"/>
      <c r="F508" s="28">
        <v>5000</v>
      </c>
      <c r="G508" s="409">
        <v>26098</v>
      </c>
      <c r="H508" s="136">
        <f t="shared" ca="1" si="18"/>
        <v>2375646.1523590088</v>
      </c>
    </row>
    <row r="509" spans="3:8" ht="15" customHeight="1" outlineLevel="1" x14ac:dyDescent="0.25">
      <c r="C509" s="115" t="s">
        <v>1158</v>
      </c>
      <c r="D509" s="662" t="s">
        <v>1159</v>
      </c>
      <c r="E509" s="662"/>
      <c r="F509" s="28">
        <v>5000</v>
      </c>
      <c r="G509" s="409">
        <v>31399</v>
      </c>
      <c r="H509" s="136">
        <f t="shared" ca="1" si="18"/>
        <v>2858185.0539474487</v>
      </c>
    </row>
    <row r="510" spans="3:8" ht="15" customHeight="1" outlineLevel="1" x14ac:dyDescent="0.25">
      <c r="C510" s="115" t="s">
        <v>1202</v>
      </c>
      <c r="D510" s="662" t="s">
        <v>1203</v>
      </c>
      <c r="E510" s="662"/>
      <c r="F510" s="28">
        <v>5000</v>
      </c>
      <c r="G510" s="409">
        <v>41398</v>
      </c>
      <c r="H510" s="136">
        <f t="shared" ca="1" si="18"/>
        <v>3768373.0330047607</v>
      </c>
    </row>
    <row r="511" spans="3:8" ht="15" customHeight="1" outlineLevel="1" x14ac:dyDescent="0.25">
      <c r="C511" s="115" t="s">
        <v>1212</v>
      </c>
      <c r="D511" s="662" t="s">
        <v>1213</v>
      </c>
      <c r="E511" s="662"/>
      <c r="F511" s="28">
        <v>8000</v>
      </c>
      <c r="G511" s="409">
        <v>47380</v>
      </c>
      <c r="H511" s="136">
        <f t="shared" ca="1" si="18"/>
        <v>4312901.934967041</v>
      </c>
    </row>
    <row r="512" spans="3:8" ht="15" customHeight="1" outlineLevel="1" x14ac:dyDescent="0.25">
      <c r="C512" s="115" t="s">
        <v>1160</v>
      </c>
      <c r="D512" s="662" t="s">
        <v>1161</v>
      </c>
      <c r="E512" s="662"/>
      <c r="F512" s="28">
        <v>8000</v>
      </c>
      <c r="G512" s="409">
        <v>69952</v>
      </c>
      <c r="H512" s="136">
        <f t="shared" ca="1" si="18"/>
        <v>6367583.7094726563</v>
      </c>
    </row>
    <row r="513" spans="3:8" ht="15" customHeight="1" outlineLevel="1" x14ac:dyDescent="0.25">
      <c r="C513" s="115" t="s">
        <v>1204</v>
      </c>
      <c r="D513" s="662" t="s">
        <v>1205</v>
      </c>
      <c r="E513" s="662"/>
      <c r="F513" s="28">
        <v>8000</v>
      </c>
      <c r="G513" s="409">
        <v>82216</v>
      </c>
      <c r="H513" s="136">
        <f t="shared" ca="1" si="18"/>
        <v>7483949.883605957</v>
      </c>
    </row>
    <row r="514" spans="3:8" ht="15" customHeight="1" outlineLevel="1" x14ac:dyDescent="0.25">
      <c r="C514" s="115" t="s">
        <v>1214</v>
      </c>
      <c r="D514" s="662" t="s">
        <v>1215</v>
      </c>
      <c r="E514" s="662"/>
      <c r="F514" s="28">
        <v>10000</v>
      </c>
      <c r="G514" s="409">
        <v>55715</v>
      </c>
      <c r="H514" s="136">
        <f t="shared" ca="1" si="18"/>
        <v>5071619.4872665405</v>
      </c>
    </row>
    <row r="515" spans="3:8" ht="15" customHeight="1" outlineLevel="1" x14ac:dyDescent="0.25">
      <c r="C515" s="115" t="s">
        <v>1162</v>
      </c>
      <c r="D515" s="662" t="s">
        <v>1163</v>
      </c>
      <c r="E515" s="662"/>
      <c r="F515" s="28">
        <v>10000</v>
      </c>
      <c r="G515" s="409">
        <v>81154</v>
      </c>
      <c r="H515" s="136">
        <f t="shared" ca="1" si="18"/>
        <v>7387278.2530670166</v>
      </c>
    </row>
    <row r="516" spans="3:8" ht="15" customHeight="1" outlineLevel="1" x14ac:dyDescent="0.25">
      <c r="C516" s="115" t="s">
        <v>1206</v>
      </c>
      <c r="D516" s="662" t="s">
        <v>1207</v>
      </c>
      <c r="E516" s="662"/>
      <c r="F516" s="28">
        <v>10000</v>
      </c>
      <c r="G516" s="409">
        <v>98659</v>
      </c>
      <c r="H516" s="136">
        <f t="shared" ca="1" si="18"/>
        <v>8980721.6547470093</v>
      </c>
    </row>
    <row r="517" spans="3:8" ht="15" customHeight="1" outlineLevel="1" x14ac:dyDescent="0.25">
      <c r="C517" s="115" t="s">
        <v>1231</v>
      </c>
      <c r="D517" s="662" t="s">
        <v>1232</v>
      </c>
      <c r="E517" s="662"/>
      <c r="F517" s="28">
        <v>24</v>
      </c>
      <c r="G517" s="409">
        <v>181</v>
      </c>
      <c r="H517" s="136">
        <f t="shared" ca="1" si="18"/>
        <v>16476.050025939941</v>
      </c>
    </row>
    <row r="518" spans="3:8" ht="15" customHeight="1" outlineLevel="1" x14ac:dyDescent="0.25">
      <c r="C518" s="115" t="s">
        <v>1239</v>
      </c>
      <c r="D518" s="662" t="s">
        <v>1240</v>
      </c>
      <c r="E518" s="662"/>
      <c r="F518" s="28">
        <v>24</v>
      </c>
      <c r="G518" s="409">
        <v>523</v>
      </c>
      <c r="H518" s="136">
        <f t="shared" ca="1" si="18"/>
        <v>47607.592063903809</v>
      </c>
    </row>
    <row r="519" spans="3:8" ht="15" customHeight="1" outlineLevel="1" x14ac:dyDescent="0.25">
      <c r="C519" s="115" t="s">
        <v>1233</v>
      </c>
      <c r="D519" s="662" t="s">
        <v>1234</v>
      </c>
      <c r="E519" s="662"/>
      <c r="F519" s="28">
        <v>50</v>
      </c>
      <c r="G519" s="409">
        <v>364</v>
      </c>
      <c r="H519" s="136">
        <f t="shared" ca="1" si="18"/>
        <v>33134.155853271484</v>
      </c>
    </row>
    <row r="520" spans="3:8" ht="15" customHeight="1" outlineLevel="1" x14ac:dyDescent="0.25">
      <c r="C520" s="115" t="s">
        <v>1241</v>
      </c>
      <c r="D520" s="662" t="s">
        <v>1242</v>
      </c>
      <c r="E520" s="662"/>
      <c r="F520" s="28">
        <v>50</v>
      </c>
      <c r="G520" s="409">
        <v>774</v>
      </c>
      <c r="H520" s="136">
        <f t="shared" ca="1" si="18"/>
        <v>70455.595138549805</v>
      </c>
    </row>
    <row r="521" spans="3:8" ht="15" customHeight="1" outlineLevel="1" x14ac:dyDescent="0.25">
      <c r="C521" s="115" t="s">
        <v>1235</v>
      </c>
      <c r="D521" s="662" t="s">
        <v>1236</v>
      </c>
      <c r="E521" s="662"/>
      <c r="F521" s="28">
        <v>80</v>
      </c>
      <c r="G521" s="409">
        <v>568</v>
      </c>
      <c r="H521" s="136">
        <f t="shared" ca="1" si="18"/>
        <v>51703.847595214844</v>
      </c>
    </row>
    <row r="522" spans="3:8" ht="15" customHeight="1" outlineLevel="1" x14ac:dyDescent="0.25">
      <c r="C522" s="115" t="s">
        <v>1243</v>
      </c>
      <c r="D522" s="662" t="s">
        <v>1244</v>
      </c>
      <c r="E522" s="662"/>
      <c r="F522" s="28">
        <v>80</v>
      </c>
      <c r="G522" s="409">
        <v>1389</v>
      </c>
      <c r="H522" s="136">
        <f t="shared" ca="1" si="18"/>
        <v>126437.75406646729</v>
      </c>
    </row>
    <row r="523" spans="3:8" ht="15" customHeight="1" outlineLevel="1" x14ac:dyDescent="0.25">
      <c r="C523" s="115" t="s">
        <v>1237</v>
      </c>
      <c r="D523" s="662" t="s">
        <v>1238</v>
      </c>
      <c r="E523" s="662"/>
      <c r="F523" s="28">
        <v>100</v>
      </c>
      <c r="G523" s="409">
        <v>610</v>
      </c>
      <c r="H523" s="136">
        <f t="shared" ca="1" si="18"/>
        <v>55527.019424438477</v>
      </c>
    </row>
    <row r="524" spans="3:8" ht="15" customHeight="1" outlineLevel="1" x14ac:dyDescent="0.25">
      <c r="C524" s="115" t="s">
        <v>1245</v>
      </c>
      <c r="D524" s="662" t="s">
        <v>1246</v>
      </c>
      <c r="E524" s="662"/>
      <c r="F524" s="28">
        <v>100</v>
      </c>
      <c r="G524" s="409">
        <v>1411</v>
      </c>
      <c r="H524" s="136">
        <f t="shared" ca="1" si="18"/>
        <v>128440.3678817749</v>
      </c>
    </row>
    <row r="525" spans="3:8" ht="15" customHeight="1" outlineLevel="1" x14ac:dyDescent="0.25">
      <c r="C525" s="412" t="s">
        <v>1293</v>
      </c>
      <c r="D525" s="412" t="s">
        <v>1294</v>
      </c>
      <c r="E525" s="399"/>
      <c r="F525" s="307"/>
      <c r="G525" s="409">
        <v>14</v>
      </c>
      <c r="H525" s="136">
        <f t="shared" ca="1" si="18"/>
        <v>1274.3906097412109</v>
      </c>
    </row>
    <row r="526" spans="3:8" ht="15" customHeight="1" outlineLevel="1" x14ac:dyDescent="0.25">
      <c r="C526" s="412" t="s">
        <v>1295</v>
      </c>
      <c r="D526" s="412" t="s">
        <v>1296</v>
      </c>
      <c r="E526" s="399"/>
      <c r="F526" s="307"/>
      <c r="G526" s="409">
        <v>20</v>
      </c>
      <c r="H526" s="136">
        <f t="shared" ca="1" si="18"/>
        <v>1820.5580139160156</v>
      </c>
    </row>
    <row r="527" spans="3:8" ht="15" customHeight="1" outlineLevel="1" x14ac:dyDescent="0.25">
      <c r="C527" s="412" t="s">
        <v>1297</v>
      </c>
      <c r="D527" s="412" t="s">
        <v>1298</v>
      </c>
      <c r="E527" s="399"/>
      <c r="F527" s="307"/>
      <c r="G527" s="409">
        <v>21</v>
      </c>
      <c r="H527" s="136">
        <f t="shared" ca="1" si="18"/>
        <v>1911.5859146118164</v>
      </c>
    </row>
    <row r="528" spans="3:8" ht="15" customHeight="1" outlineLevel="1" x14ac:dyDescent="0.25">
      <c r="C528" s="412" t="s">
        <v>1299</v>
      </c>
      <c r="D528" s="412" t="s">
        <v>1300</v>
      </c>
      <c r="E528" s="399"/>
      <c r="F528" s="307"/>
      <c r="G528" s="409">
        <v>43</v>
      </c>
      <c r="H528" s="136">
        <f t="shared" ca="1" si="18"/>
        <v>3914.1997299194336</v>
      </c>
    </row>
    <row r="529" spans="1:8" ht="15" customHeight="1" outlineLevel="1" x14ac:dyDescent="0.25">
      <c r="C529" s="412" t="s">
        <v>1301</v>
      </c>
      <c r="D529" s="412" t="s">
        <v>1302</v>
      </c>
      <c r="E529" s="399"/>
      <c r="F529" s="307"/>
      <c r="G529" s="409">
        <v>84</v>
      </c>
      <c r="H529" s="136">
        <f t="shared" ca="1" si="18"/>
        <v>7646.3436584472656</v>
      </c>
    </row>
    <row r="530" spans="1:8" ht="15" customHeight="1" outlineLevel="1" x14ac:dyDescent="0.25">
      <c r="C530" s="412" t="s">
        <v>1303</v>
      </c>
      <c r="D530" s="412" t="s">
        <v>1304</v>
      </c>
      <c r="E530" s="399"/>
      <c r="F530" s="307"/>
      <c r="G530" s="409">
        <v>84</v>
      </c>
      <c r="H530" s="136">
        <f t="shared" ca="1" si="18"/>
        <v>7646.3436584472656</v>
      </c>
    </row>
    <row r="531" spans="1:8" ht="15" customHeight="1" outlineLevel="1" x14ac:dyDescent="0.25">
      <c r="C531" s="412" t="s">
        <v>1305</v>
      </c>
      <c r="D531" s="412" t="s">
        <v>1306</v>
      </c>
      <c r="E531" s="399"/>
      <c r="F531" s="307"/>
      <c r="G531" s="409">
        <v>219</v>
      </c>
      <c r="H531" s="136">
        <f t="shared" ca="1" si="18"/>
        <v>19935.110252380371</v>
      </c>
    </row>
    <row r="532" spans="1:8" ht="15" customHeight="1" outlineLevel="1" x14ac:dyDescent="0.25">
      <c r="C532" s="412" t="s">
        <v>1307</v>
      </c>
      <c r="D532" s="412" t="s">
        <v>1308</v>
      </c>
      <c r="E532" s="399"/>
      <c r="F532" s="307"/>
      <c r="G532" s="409">
        <v>219</v>
      </c>
      <c r="H532" s="136">
        <f t="shared" ref="H532:H537" ca="1" si="19">G532*$L$2</f>
        <v>19935.110252380371</v>
      </c>
    </row>
    <row r="533" spans="1:8" ht="15" customHeight="1" outlineLevel="1" x14ac:dyDescent="0.25">
      <c r="C533" s="412" t="s">
        <v>1309</v>
      </c>
      <c r="D533" s="412" t="s">
        <v>1310</v>
      </c>
      <c r="E533" s="399"/>
      <c r="F533" s="307"/>
      <c r="G533" s="409">
        <v>268</v>
      </c>
      <c r="H533" s="136">
        <f t="shared" ca="1" si="19"/>
        <v>24395.477386474609</v>
      </c>
    </row>
    <row r="534" spans="1:8" ht="15" customHeight="1" outlineLevel="1" x14ac:dyDescent="0.25">
      <c r="C534" s="412" t="s">
        <v>1311</v>
      </c>
      <c r="D534" s="412" t="s">
        <v>1312</v>
      </c>
      <c r="E534" s="399"/>
      <c r="F534" s="307"/>
      <c r="G534" s="409">
        <v>414</v>
      </c>
      <c r="H534" s="136">
        <f t="shared" ca="1" si="19"/>
        <v>37685.550888061523</v>
      </c>
    </row>
    <row r="535" spans="1:8" ht="15" customHeight="1" outlineLevel="1" x14ac:dyDescent="0.25">
      <c r="C535" s="412" t="s">
        <v>1313</v>
      </c>
      <c r="D535" s="412" t="s">
        <v>1314</v>
      </c>
      <c r="E535" s="399"/>
      <c r="F535" s="307"/>
      <c r="G535" s="409">
        <v>636</v>
      </c>
      <c r="H535" s="136">
        <f t="shared" ca="1" si="19"/>
        <v>57893.744842529297</v>
      </c>
    </row>
    <row r="536" spans="1:8" ht="15" customHeight="1" outlineLevel="1" x14ac:dyDescent="0.25">
      <c r="C536" s="412" t="s">
        <v>1315</v>
      </c>
      <c r="D536" s="412" t="s">
        <v>1316</v>
      </c>
      <c r="E536" s="399"/>
      <c r="F536" s="307"/>
      <c r="G536" s="409">
        <v>763</v>
      </c>
      <c r="H536" s="136">
        <f t="shared" ca="1" si="19"/>
        <v>69454.288230895996</v>
      </c>
    </row>
    <row r="537" spans="1:8" ht="15" customHeight="1" outlineLevel="1" x14ac:dyDescent="0.25">
      <c r="C537" s="412" t="s">
        <v>1317</v>
      </c>
      <c r="D537" s="412" t="s">
        <v>1318</v>
      </c>
      <c r="E537" s="399"/>
      <c r="F537" s="307"/>
      <c r="G537" s="409">
        <v>1017</v>
      </c>
      <c r="H537" s="136">
        <f t="shared" ca="1" si="19"/>
        <v>92575.375007629395</v>
      </c>
    </row>
    <row r="538" spans="1:8" x14ac:dyDescent="0.25">
      <c r="A538" s="962" t="s">
        <v>786</v>
      </c>
      <c r="B538" s="962"/>
      <c r="C538" s="962"/>
      <c r="D538" s="962"/>
      <c r="E538" s="962"/>
      <c r="F538" s="962"/>
      <c r="G538" s="962"/>
      <c r="H538" s="962"/>
    </row>
    <row r="539" spans="1:8" outlineLevel="1" x14ac:dyDescent="0.25">
      <c r="C539" s="660" t="s">
        <v>6</v>
      </c>
      <c r="D539" s="660" t="s">
        <v>7</v>
      </c>
      <c r="E539" s="660"/>
      <c r="F539" s="953" t="s">
        <v>8</v>
      </c>
      <c r="G539" s="407" t="s">
        <v>12</v>
      </c>
      <c r="H539" s="105" t="s">
        <v>12</v>
      </c>
    </row>
    <row r="540" spans="1:8" outlineLevel="1" x14ac:dyDescent="0.25">
      <c r="C540" s="952"/>
      <c r="D540" s="952"/>
      <c r="E540" s="952"/>
      <c r="F540" s="954"/>
      <c r="G540" s="410" t="s">
        <v>280</v>
      </c>
      <c r="H540" s="325" t="s">
        <v>280</v>
      </c>
    </row>
    <row r="541" spans="1:8" ht="26.25" customHeight="1" outlineLevel="1" x14ac:dyDescent="0.25">
      <c r="C541" s="115" t="s">
        <v>788</v>
      </c>
      <c r="D541" s="662" t="s">
        <v>790</v>
      </c>
      <c r="E541" s="662"/>
      <c r="F541" s="28" t="s">
        <v>792</v>
      </c>
      <c r="G541" s="403">
        <v>3950.1344414568562</v>
      </c>
      <c r="H541" s="136">
        <f t="shared" ref="H541:H572" si="20">G541*1</f>
        <v>3950.1344414568562</v>
      </c>
    </row>
    <row r="542" spans="1:8" ht="26.25" customHeight="1" outlineLevel="1" x14ac:dyDescent="0.25">
      <c r="C542" s="115" t="s">
        <v>810</v>
      </c>
      <c r="D542" s="662" t="s">
        <v>813</v>
      </c>
      <c r="E542" s="662"/>
      <c r="F542" s="28" t="s">
        <v>792</v>
      </c>
      <c r="G542" s="403">
        <v>3681.2515277438279</v>
      </c>
      <c r="H542" s="136">
        <f t="shared" si="20"/>
        <v>3681.2515277438279</v>
      </c>
    </row>
    <row r="543" spans="1:8" ht="27" customHeight="1" outlineLevel="1" x14ac:dyDescent="0.25">
      <c r="C543" s="115" t="s">
        <v>789</v>
      </c>
      <c r="D543" s="662" t="s">
        <v>791</v>
      </c>
      <c r="E543" s="662"/>
      <c r="F543" s="28" t="s">
        <v>792</v>
      </c>
      <c r="G543" s="403">
        <v>4399.902224395013</v>
      </c>
      <c r="H543" s="136">
        <f t="shared" si="20"/>
        <v>4399.902224395013</v>
      </c>
    </row>
    <row r="544" spans="1:8" ht="27" customHeight="1" outlineLevel="1" x14ac:dyDescent="0.25">
      <c r="C544" s="115" t="s">
        <v>811</v>
      </c>
      <c r="D544" s="662" t="s">
        <v>812</v>
      </c>
      <c r="E544" s="662"/>
      <c r="F544" s="28" t="s">
        <v>792</v>
      </c>
      <c r="G544" s="403">
        <v>4062.5763871913955</v>
      </c>
      <c r="H544" s="136">
        <f t="shared" si="20"/>
        <v>4062.5763871913955</v>
      </c>
    </row>
    <row r="545" spans="3:8" ht="15" customHeight="1" outlineLevel="1" x14ac:dyDescent="0.25">
      <c r="C545" s="115" t="s">
        <v>807</v>
      </c>
      <c r="D545" s="950" t="s">
        <v>808</v>
      </c>
      <c r="E545" s="950"/>
      <c r="F545" s="28" t="s">
        <v>792</v>
      </c>
      <c r="G545" s="403">
        <v>2446.8345147885602</v>
      </c>
      <c r="H545" s="136">
        <f t="shared" si="20"/>
        <v>2446.8345147885602</v>
      </c>
    </row>
    <row r="546" spans="3:8" ht="15" customHeight="1" outlineLevel="1" x14ac:dyDescent="0.25">
      <c r="C546" s="115" t="s">
        <v>821</v>
      </c>
      <c r="D546" s="957" t="s">
        <v>823</v>
      </c>
      <c r="E546" s="957"/>
      <c r="F546" s="335" t="s">
        <v>822</v>
      </c>
      <c r="G546" s="403">
        <v>3815.6929846003422</v>
      </c>
      <c r="H546" s="136">
        <f t="shared" si="20"/>
        <v>3815.6929846003422</v>
      </c>
    </row>
    <row r="547" spans="3:8" ht="15" customHeight="1" outlineLevel="1" x14ac:dyDescent="0.25">
      <c r="C547" s="115" t="s">
        <v>793</v>
      </c>
      <c r="D547" s="951" t="s">
        <v>794</v>
      </c>
      <c r="E547" s="951"/>
      <c r="F547" s="28" t="s">
        <v>792</v>
      </c>
      <c r="G547" s="403">
        <v>921.5350769982889</v>
      </c>
      <c r="H547" s="136">
        <f t="shared" si="20"/>
        <v>921.5350769982889</v>
      </c>
    </row>
    <row r="548" spans="3:8" ht="15" customHeight="1" outlineLevel="1" x14ac:dyDescent="0.25">
      <c r="C548" s="115" t="s">
        <v>815</v>
      </c>
      <c r="D548" s="662" t="s">
        <v>818</v>
      </c>
      <c r="E548" s="662"/>
      <c r="F548" s="28" t="s">
        <v>792</v>
      </c>
      <c r="G548" s="403">
        <v>765.09410901979948</v>
      </c>
      <c r="H548" s="136">
        <f t="shared" si="20"/>
        <v>765.09410901979948</v>
      </c>
    </row>
    <row r="549" spans="3:8" ht="15" customHeight="1" outlineLevel="1" x14ac:dyDescent="0.25">
      <c r="C549" s="115" t="s">
        <v>857</v>
      </c>
      <c r="D549" s="662" t="s">
        <v>862</v>
      </c>
      <c r="E549" s="662"/>
      <c r="F549" s="28">
        <v>80</v>
      </c>
      <c r="G549" s="403">
        <v>518.21070642874599</v>
      </c>
      <c r="H549" s="136">
        <f t="shared" si="20"/>
        <v>518.21070642874599</v>
      </c>
    </row>
    <row r="550" spans="3:8" ht="15" customHeight="1" outlineLevel="1" x14ac:dyDescent="0.25">
      <c r="C550" s="115" t="s">
        <v>824</v>
      </c>
      <c r="D550" s="662" t="s">
        <v>827</v>
      </c>
      <c r="E550" s="662"/>
      <c r="F550" s="28" t="s">
        <v>822</v>
      </c>
      <c r="G550" s="403">
        <v>1840.6257638719139</v>
      </c>
      <c r="H550" s="136">
        <f t="shared" si="20"/>
        <v>1840.6257638719139</v>
      </c>
    </row>
    <row r="551" spans="3:8" ht="15" customHeight="1" outlineLevel="1" x14ac:dyDescent="0.25">
      <c r="C551" s="115" t="s">
        <v>795</v>
      </c>
      <c r="D551" s="662" t="s">
        <v>801</v>
      </c>
      <c r="E551" s="662"/>
      <c r="F551" s="28" t="s">
        <v>792</v>
      </c>
      <c r="G551" s="403">
        <v>1571.7428501588852</v>
      </c>
      <c r="H551" s="136">
        <f t="shared" si="20"/>
        <v>1571.7428501588852</v>
      </c>
    </row>
    <row r="552" spans="3:8" outlineLevel="1" x14ac:dyDescent="0.25">
      <c r="C552" s="115" t="s">
        <v>816</v>
      </c>
      <c r="D552" s="662" t="s">
        <v>819</v>
      </c>
      <c r="E552" s="662"/>
      <c r="F552" s="28" t="s">
        <v>792</v>
      </c>
      <c r="G552" s="403">
        <v>1099.9755560987533</v>
      </c>
      <c r="H552" s="136">
        <f t="shared" si="20"/>
        <v>1099.9755560987533</v>
      </c>
    </row>
    <row r="553" spans="3:8" outlineLevel="1" x14ac:dyDescent="0.25">
      <c r="C553" s="115" t="s">
        <v>858</v>
      </c>
      <c r="D553" s="662" t="s">
        <v>863</v>
      </c>
      <c r="E553" s="662"/>
      <c r="F553" s="28">
        <v>80</v>
      </c>
      <c r="G553" s="403">
        <v>765.09410901979948</v>
      </c>
      <c r="H553" s="136">
        <f t="shared" si="20"/>
        <v>765.09410901979948</v>
      </c>
    </row>
    <row r="554" spans="3:8" outlineLevel="1" x14ac:dyDescent="0.25">
      <c r="C554" s="115" t="s">
        <v>825</v>
      </c>
      <c r="D554" s="662" t="s">
        <v>828</v>
      </c>
      <c r="E554" s="662"/>
      <c r="F554" s="28" t="s">
        <v>822</v>
      </c>
      <c r="G554" s="403">
        <v>2537.2769494011245</v>
      </c>
      <c r="H554" s="136">
        <f t="shared" si="20"/>
        <v>2537.2769494011245</v>
      </c>
    </row>
    <row r="555" spans="3:8" ht="15" customHeight="1" outlineLevel="1" x14ac:dyDescent="0.25">
      <c r="C555" s="115" t="s">
        <v>796</v>
      </c>
      <c r="D555" s="662" t="s">
        <v>802</v>
      </c>
      <c r="E555" s="662"/>
      <c r="F555" s="28" t="s">
        <v>792</v>
      </c>
      <c r="G555" s="403">
        <v>2603.2754827670497</v>
      </c>
      <c r="H555" s="136">
        <f t="shared" si="20"/>
        <v>2603.2754827670497</v>
      </c>
    </row>
    <row r="556" spans="3:8" outlineLevel="1" x14ac:dyDescent="0.25">
      <c r="C556" s="115" t="s">
        <v>817</v>
      </c>
      <c r="D556" s="662" t="s">
        <v>820</v>
      </c>
      <c r="E556" s="662"/>
      <c r="F556" s="28" t="s">
        <v>792</v>
      </c>
      <c r="G556" s="403">
        <v>1840.6257638719139</v>
      </c>
      <c r="H556" s="136">
        <f t="shared" si="20"/>
        <v>1840.6257638719139</v>
      </c>
    </row>
    <row r="557" spans="3:8" outlineLevel="1" x14ac:dyDescent="0.25">
      <c r="C557" s="115" t="s">
        <v>859</v>
      </c>
      <c r="D557" s="662" t="s">
        <v>866</v>
      </c>
      <c r="E557" s="662"/>
      <c r="F557" s="28">
        <v>80</v>
      </c>
      <c r="G557" s="403">
        <v>1346.8589586898067</v>
      </c>
      <c r="H557" s="136">
        <f t="shared" si="20"/>
        <v>1346.8589586898067</v>
      </c>
    </row>
    <row r="558" spans="3:8" outlineLevel="1" x14ac:dyDescent="0.25">
      <c r="C558" s="115" t="s">
        <v>826</v>
      </c>
      <c r="D558" s="662" t="s">
        <v>829</v>
      </c>
      <c r="E558" s="662"/>
      <c r="F558" s="28" t="s">
        <v>822</v>
      </c>
      <c r="G558" s="403">
        <v>4175.0183329259344</v>
      </c>
      <c r="H558" s="136">
        <f t="shared" si="20"/>
        <v>4175.0183329259344</v>
      </c>
    </row>
    <row r="559" spans="3:8" outlineLevel="1" x14ac:dyDescent="0.25">
      <c r="C559" s="115" t="s">
        <v>797</v>
      </c>
      <c r="D559" s="662" t="s">
        <v>803</v>
      </c>
      <c r="E559" s="662"/>
      <c r="F559" s="28" t="s">
        <v>792</v>
      </c>
      <c r="G559" s="403">
        <v>3884.135908090931</v>
      </c>
      <c r="H559" s="136">
        <f t="shared" si="20"/>
        <v>3884.135908090931</v>
      </c>
    </row>
    <row r="560" spans="3:8" outlineLevel="1" x14ac:dyDescent="0.25">
      <c r="C560" s="115" t="s">
        <v>860</v>
      </c>
      <c r="D560" s="662" t="s">
        <v>864</v>
      </c>
      <c r="E560" s="662"/>
      <c r="F560" s="28">
        <v>80</v>
      </c>
      <c r="G560" s="403">
        <v>2155.9520899535564</v>
      </c>
      <c r="H560" s="136">
        <f t="shared" si="20"/>
        <v>2155.9520899535564</v>
      </c>
    </row>
    <row r="561" spans="3:8" outlineLevel="1" x14ac:dyDescent="0.25">
      <c r="C561" s="115" t="s">
        <v>798</v>
      </c>
      <c r="D561" s="662" t="s">
        <v>804</v>
      </c>
      <c r="E561" s="662"/>
      <c r="F561" s="28" t="s">
        <v>792</v>
      </c>
      <c r="G561" s="403">
        <v>5028.1104864336348</v>
      </c>
      <c r="H561" s="136">
        <f t="shared" si="20"/>
        <v>5028.1104864336348</v>
      </c>
    </row>
    <row r="562" spans="3:8" outlineLevel="1" x14ac:dyDescent="0.25">
      <c r="C562" s="115" t="s">
        <v>861</v>
      </c>
      <c r="D562" s="662" t="s">
        <v>865</v>
      </c>
      <c r="E562" s="662"/>
      <c r="F562" s="28">
        <v>80</v>
      </c>
      <c r="G562" s="403">
        <v>2806.1598631141528</v>
      </c>
      <c r="H562" s="136">
        <f t="shared" si="20"/>
        <v>2806.1598631141528</v>
      </c>
    </row>
    <row r="563" spans="3:8" outlineLevel="1" x14ac:dyDescent="0.25">
      <c r="C563" s="115" t="s">
        <v>799</v>
      </c>
      <c r="D563" s="662" t="s">
        <v>805</v>
      </c>
      <c r="E563" s="662"/>
      <c r="F563" s="28" t="s">
        <v>792</v>
      </c>
      <c r="G563" s="403">
        <v>1615.7418724028355</v>
      </c>
      <c r="H563" s="136">
        <f t="shared" si="20"/>
        <v>1615.7418724028355</v>
      </c>
    </row>
    <row r="564" spans="3:8" outlineLevel="1" x14ac:dyDescent="0.25">
      <c r="C564" s="115" t="s">
        <v>867</v>
      </c>
      <c r="D564" s="662" t="s">
        <v>868</v>
      </c>
      <c r="E564" s="662"/>
      <c r="F564" s="28">
        <v>80</v>
      </c>
      <c r="G564" s="403">
        <v>1146.4189684673674</v>
      </c>
      <c r="H564" s="136">
        <f t="shared" si="20"/>
        <v>1146.4189684673674</v>
      </c>
    </row>
    <row r="565" spans="3:8" outlineLevel="1" x14ac:dyDescent="0.25">
      <c r="C565" s="115" t="s">
        <v>832</v>
      </c>
      <c r="D565" s="662" t="s">
        <v>834</v>
      </c>
      <c r="E565" s="662"/>
      <c r="F565" s="28" t="s">
        <v>822</v>
      </c>
      <c r="G565" s="403">
        <v>4871.6695184551454</v>
      </c>
      <c r="H565" s="136">
        <f t="shared" si="20"/>
        <v>4871.6695184551454</v>
      </c>
    </row>
    <row r="566" spans="3:8" outlineLevel="1" x14ac:dyDescent="0.25">
      <c r="C566" s="115" t="s">
        <v>800</v>
      </c>
      <c r="D566" s="662" t="s">
        <v>806</v>
      </c>
      <c r="E566" s="662"/>
      <c r="F566" s="28" t="s">
        <v>792</v>
      </c>
      <c r="G566" s="403">
        <v>1527.7438279149351</v>
      </c>
      <c r="H566" s="136">
        <f t="shared" si="20"/>
        <v>1527.7438279149351</v>
      </c>
    </row>
    <row r="567" spans="3:8" outlineLevel="1" x14ac:dyDescent="0.25">
      <c r="C567" s="115" t="s">
        <v>869</v>
      </c>
      <c r="D567" s="662" t="s">
        <v>870</v>
      </c>
      <c r="E567" s="662"/>
      <c r="F567" s="28">
        <v>80</v>
      </c>
      <c r="G567" s="403">
        <v>943.53458812026395</v>
      </c>
      <c r="H567" s="136">
        <f t="shared" si="20"/>
        <v>943.53458812026395</v>
      </c>
    </row>
    <row r="568" spans="3:8" outlineLevel="1" x14ac:dyDescent="0.25">
      <c r="C568" s="115" t="s">
        <v>833</v>
      </c>
      <c r="D568" s="662" t="s">
        <v>835</v>
      </c>
      <c r="E568" s="662"/>
      <c r="F568" s="28" t="s">
        <v>822</v>
      </c>
      <c r="G568" s="403">
        <v>4871.6695184551454</v>
      </c>
      <c r="H568" s="136">
        <f t="shared" si="20"/>
        <v>4871.6695184551454</v>
      </c>
    </row>
    <row r="569" spans="3:8" outlineLevel="1" x14ac:dyDescent="0.25">
      <c r="C569" s="340" t="s">
        <v>836</v>
      </c>
      <c r="D569" s="950" t="s">
        <v>837</v>
      </c>
      <c r="E569" s="950"/>
      <c r="F569" s="140" t="s">
        <v>792</v>
      </c>
      <c r="G569" s="403">
        <v>2021.5106330970423</v>
      </c>
      <c r="H569" s="141">
        <f t="shared" si="20"/>
        <v>2021.5106330970423</v>
      </c>
    </row>
    <row r="570" spans="3:8" outlineLevel="1" x14ac:dyDescent="0.25">
      <c r="C570" s="115" t="s">
        <v>838</v>
      </c>
      <c r="D570" s="662" t="s">
        <v>839</v>
      </c>
      <c r="E570" s="662"/>
      <c r="F570" s="28" t="s">
        <v>792</v>
      </c>
      <c r="G570" s="403">
        <v>6643.8523588364696</v>
      </c>
      <c r="H570" s="136">
        <f t="shared" si="20"/>
        <v>6643.8523588364696</v>
      </c>
    </row>
    <row r="571" spans="3:8" outlineLevel="1" x14ac:dyDescent="0.25">
      <c r="C571" s="340" t="s">
        <v>840</v>
      </c>
      <c r="D571" s="950" t="s">
        <v>841</v>
      </c>
      <c r="E571" s="950"/>
      <c r="F571" s="140" t="s">
        <v>822</v>
      </c>
      <c r="G571" s="403">
        <v>10637.985822537277</v>
      </c>
      <c r="H571" s="141">
        <f t="shared" si="20"/>
        <v>10637.985822537277</v>
      </c>
    </row>
    <row r="572" spans="3:8" outlineLevel="1" x14ac:dyDescent="0.25">
      <c r="C572" s="115" t="s">
        <v>842</v>
      </c>
      <c r="D572" s="662" t="s">
        <v>844</v>
      </c>
      <c r="E572" s="662"/>
      <c r="F572" s="28" t="s">
        <v>792</v>
      </c>
      <c r="G572" s="403">
        <v>4106.575409435346</v>
      </c>
      <c r="H572" s="136">
        <f t="shared" si="20"/>
        <v>4106.575409435346</v>
      </c>
    </row>
    <row r="573" spans="3:8" outlineLevel="1" x14ac:dyDescent="0.25">
      <c r="C573" s="340" t="s">
        <v>843</v>
      </c>
      <c r="D573" s="950" t="s">
        <v>845</v>
      </c>
      <c r="E573" s="950"/>
      <c r="F573" s="140" t="s">
        <v>822</v>
      </c>
      <c r="G573" s="403">
        <v>7697.3845025666096</v>
      </c>
      <c r="H573" s="141">
        <f t="shared" ref="H573:H604" si="21">G573*1</f>
        <v>7697.3845025666096</v>
      </c>
    </row>
    <row r="574" spans="3:8" outlineLevel="1" x14ac:dyDescent="0.25">
      <c r="C574" s="115" t="s">
        <v>871</v>
      </c>
      <c r="D574" s="662" t="s">
        <v>872</v>
      </c>
      <c r="E574" s="662"/>
      <c r="F574" s="140">
        <v>80</v>
      </c>
      <c r="G574" s="403">
        <v>987.53361036421404</v>
      </c>
      <c r="H574" s="141">
        <f t="shared" si="21"/>
        <v>987.53361036421404</v>
      </c>
    </row>
    <row r="575" spans="3:8" outlineLevel="1" x14ac:dyDescent="0.25">
      <c r="C575" s="340" t="s">
        <v>846</v>
      </c>
      <c r="D575" s="950" t="s">
        <v>847</v>
      </c>
      <c r="E575" s="950"/>
      <c r="F575" s="140" t="s">
        <v>792</v>
      </c>
      <c r="G575" s="403">
        <v>1212.4175018332926</v>
      </c>
      <c r="H575" s="141">
        <f t="shared" si="21"/>
        <v>1212.4175018332926</v>
      </c>
    </row>
    <row r="576" spans="3:8" outlineLevel="1" x14ac:dyDescent="0.25">
      <c r="C576" s="340" t="s">
        <v>848</v>
      </c>
      <c r="D576" s="950" t="s">
        <v>849</v>
      </c>
      <c r="E576" s="950"/>
      <c r="F576" s="140" t="s">
        <v>792</v>
      </c>
      <c r="G576" s="403">
        <v>2065.5096553409921</v>
      </c>
      <c r="H576" s="141">
        <f t="shared" si="21"/>
        <v>2065.5096553409921</v>
      </c>
    </row>
    <row r="577" spans="3:8" outlineLevel="1" x14ac:dyDescent="0.25">
      <c r="C577" s="115" t="s">
        <v>873</v>
      </c>
      <c r="D577" s="662" t="s">
        <v>874</v>
      </c>
      <c r="E577" s="662"/>
      <c r="F577" s="28">
        <v>80</v>
      </c>
      <c r="G577" s="403">
        <v>1505.74431679296</v>
      </c>
      <c r="H577" s="136">
        <f t="shared" si="21"/>
        <v>1505.74431679296</v>
      </c>
    </row>
    <row r="578" spans="3:8" outlineLevel="1" x14ac:dyDescent="0.25">
      <c r="C578" s="351" t="s">
        <v>850</v>
      </c>
      <c r="D578" s="955" t="s">
        <v>851</v>
      </c>
      <c r="E578" s="955"/>
      <c r="F578" s="197" t="s">
        <v>852</v>
      </c>
      <c r="G578" s="403">
        <v>2559.2764605230996</v>
      </c>
      <c r="H578" s="383">
        <f t="shared" si="21"/>
        <v>2559.2764605230996</v>
      </c>
    </row>
    <row r="579" spans="3:8" outlineLevel="1" x14ac:dyDescent="0.25">
      <c r="C579" s="115" t="s">
        <v>875</v>
      </c>
      <c r="D579" s="662" t="s">
        <v>877</v>
      </c>
      <c r="E579" s="662"/>
      <c r="F579" s="353" t="s">
        <v>876</v>
      </c>
      <c r="G579" s="403">
        <v>899.53556587631385</v>
      </c>
      <c r="H579" s="383">
        <f t="shared" si="21"/>
        <v>899.53556587631385</v>
      </c>
    </row>
    <row r="580" spans="3:8" outlineLevel="1" x14ac:dyDescent="0.25">
      <c r="C580" s="115" t="s">
        <v>878</v>
      </c>
      <c r="D580" s="662" t="s">
        <v>880</v>
      </c>
      <c r="E580" s="662"/>
      <c r="F580" s="28">
        <v>80</v>
      </c>
      <c r="G580" s="403">
        <v>493.76680518210702</v>
      </c>
      <c r="H580" s="136">
        <f t="shared" si="21"/>
        <v>493.76680518210702</v>
      </c>
    </row>
    <row r="581" spans="3:8" outlineLevel="1" x14ac:dyDescent="0.25">
      <c r="C581" s="115" t="s">
        <v>879</v>
      </c>
      <c r="D581" s="662" t="s">
        <v>881</v>
      </c>
      <c r="E581" s="662"/>
      <c r="F581" s="28">
        <v>80</v>
      </c>
      <c r="G581" s="403">
        <v>921.5350769982889</v>
      </c>
      <c r="H581" s="136">
        <f t="shared" si="21"/>
        <v>921.5350769982889</v>
      </c>
    </row>
    <row r="582" spans="3:8" outlineLevel="1" x14ac:dyDescent="0.25">
      <c r="C582" s="115" t="s">
        <v>882</v>
      </c>
      <c r="D582" s="662" t="s">
        <v>883</v>
      </c>
      <c r="E582" s="662"/>
      <c r="F582" s="335" t="s">
        <v>884</v>
      </c>
      <c r="G582" s="403">
        <v>3434.3681251527742</v>
      </c>
      <c r="H582" s="136">
        <f t="shared" si="21"/>
        <v>3434.3681251527742</v>
      </c>
    </row>
    <row r="583" spans="3:8" outlineLevel="1" x14ac:dyDescent="0.25">
      <c r="C583" s="116" t="s">
        <v>853</v>
      </c>
      <c r="D583" s="951" t="s">
        <v>854</v>
      </c>
      <c r="E583" s="951"/>
      <c r="F583" s="28" t="s">
        <v>792</v>
      </c>
      <c r="G583" s="403">
        <v>1728.1838181373746</v>
      </c>
      <c r="H583" s="136">
        <f t="shared" si="21"/>
        <v>1728.1838181373746</v>
      </c>
    </row>
    <row r="584" spans="3:8" outlineLevel="1" x14ac:dyDescent="0.25">
      <c r="C584" s="115" t="s">
        <v>887</v>
      </c>
      <c r="D584" s="662" t="s">
        <v>900</v>
      </c>
      <c r="E584" s="662"/>
      <c r="F584" s="28">
        <v>80</v>
      </c>
      <c r="G584" s="403">
        <v>2065.5096553409921</v>
      </c>
      <c r="H584" s="136">
        <f t="shared" si="21"/>
        <v>2065.5096553409921</v>
      </c>
    </row>
    <row r="585" spans="3:8" outlineLevel="1" x14ac:dyDescent="0.25">
      <c r="C585" s="115" t="s">
        <v>888</v>
      </c>
      <c r="D585" s="662" t="s">
        <v>901</v>
      </c>
      <c r="E585" s="662"/>
      <c r="F585" s="28">
        <v>80</v>
      </c>
      <c r="G585" s="403">
        <v>1774.6272305059886</v>
      </c>
      <c r="H585" s="136">
        <f t="shared" si="21"/>
        <v>1774.6272305059886</v>
      </c>
    </row>
    <row r="586" spans="3:8" outlineLevel="1" x14ac:dyDescent="0.25">
      <c r="C586" s="115" t="s">
        <v>889</v>
      </c>
      <c r="D586" s="662" t="s">
        <v>890</v>
      </c>
      <c r="E586" s="662"/>
      <c r="F586" s="28">
        <v>80</v>
      </c>
      <c r="G586" s="403">
        <v>2627.7193840136883</v>
      </c>
      <c r="H586" s="136">
        <f t="shared" si="21"/>
        <v>2627.7193840136883</v>
      </c>
    </row>
    <row r="587" spans="3:8" outlineLevel="1" x14ac:dyDescent="0.25">
      <c r="C587" s="115" t="s">
        <v>891</v>
      </c>
      <c r="D587" s="662" t="s">
        <v>902</v>
      </c>
      <c r="E587" s="662"/>
      <c r="F587" s="28">
        <v>80</v>
      </c>
      <c r="G587" s="403">
        <v>2515.277438279149</v>
      </c>
      <c r="H587" s="136">
        <f t="shared" si="21"/>
        <v>2515.277438279149</v>
      </c>
    </row>
    <row r="588" spans="3:8" outlineLevel="1" x14ac:dyDescent="0.25">
      <c r="C588" s="115" t="s">
        <v>892</v>
      </c>
      <c r="D588" s="662" t="s">
        <v>893</v>
      </c>
      <c r="E588" s="662"/>
      <c r="F588" s="28">
        <v>80</v>
      </c>
      <c r="G588" s="403">
        <v>4353.4588120263988</v>
      </c>
      <c r="H588" s="136">
        <f t="shared" si="21"/>
        <v>4353.4588120263988</v>
      </c>
    </row>
    <row r="589" spans="3:8" outlineLevel="1" x14ac:dyDescent="0.25">
      <c r="C589" s="115" t="s">
        <v>894</v>
      </c>
      <c r="D589" s="662" t="s">
        <v>895</v>
      </c>
      <c r="E589" s="662"/>
      <c r="F589" s="28">
        <v>80</v>
      </c>
      <c r="G589" s="403">
        <v>4175.0183329259344</v>
      </c>
      <c r="H589" s="136">
        <f t="shared" si="21"/>
        <v>4175.0183329259344</v>
      </c>
    </row>
    <row r="590" spans="3:8" outlineLevel="1" x14ac:dyDescent="0.25">
      <c r="C590" s="115" t="s">
        <v>896</v>
      </c>
      <c r="D590" s="662" t="s">
        <v>897</v>
      </c>
      <c r="E590" s="662"/>
      <c r="F590" s="28">
        <v>80</v>
      </c>
      <c r="G590" s="403">
        <v>6262.5274993889025</v>
      </c>
      <c r="H590" s="136">
        <f t="shared" si="21"/>
        <v>6262.5274993889025</v>
      </c>
    </row>
    <row r="591" spans="3:8" outlineLevel="1" x14ac:dyDescent="0.25">
      <c r="C591" s="340" t="s">
        <v>898</v>
      </c>
      <c r="D591" s="950" t="s">
        <v>899</v>
      </c>
      <c r="E591" s="950"/>
      <c r="F591" s="140">
        <v>80</v>
      </c>
      <c r="G591" s="403">
        <v>7518.9440234661452</v>
      </c>
      <c r="H591" s="141">
        <f t="shared" si="21"/>
        <v>7518.9440234661452</v>
      </c>
    </row>
    <row r="592" spans="3:8" outlineLevel="1" x14ac:dyDescent="0.25">
      <c r="C592" s="115" t="s">
        <v>904</v>
      </c>
      <c r="D592" s="662" t="s">
        <v>905</v>
      </c>
      <c r="E592" s="662"/>
      <c r="F592" s="28">
        <v>80</v>
      </c>
      <c r="G592" s="403">
        <v>10637.985822537277</v>
      </c>
      <c r="H592" s="136">
        <f t="shared" si="21"/>
        <v>10637.985822537277</v>
      </c>
    </row>
    <row r="593" spans="3:8" outlineLevel="1" x14ac:dyDescent="0.25">
      <c r="C593" s="115" t="s">
        <v>906</v>
      </c>
      <c r="D593" s="662" t="s">
        <v>913</v>
      </c>
      <c r="E593" s="662"/>
      <c r="F593" s="28">
        <v>80</v>
      </c>
      <c r="G593" s="403">
        <v>2221.9506233194816</v>
      </c>
      <c r="H593" s="136">
        <f t="shared" si="21"/>
        <v>2221.9506233194816</v>
      </c>
    </row>
    <row r="594" spans="3:8" outlineLevel="1" x14ac:dyDescent="0.25">
      <c r="C594" s="115" t="s">
        <v>918</v>
      </c>
      <c r="D594" s="662" t="s">
        <v>920</v>
      </c>
      <c r="E594" s="662"/>
      <c r="F594" s="28">
        <v>80</v>
      </c>
      <c r="G594" s="403">
        <v>1459.3009044243461</v>
      </c>
      <c r="H594" s="136">
        <f t="shared" si="21"/>
        <v>1459.3009044243461</v>
      </c>
    </row>
    <row r="595" spans="3:8" outlineLevel="1" x14ac:dyDescent="0.25">
      <c r="C595" s="340" t="s">
        <v>919</v>
      </c>
      <c r="D595" s="950" t="s">
        <v>921</v>
      </c>
      <c r="E595" s="950"/>
      <c r="F595" s="28">
        <v>80</v>
      </c>
      <c r="G595" s="403">
        <v>2065.5096553409921</v>
      </c>
      <c r="H595" s="136">
        <f t="shared" si="21"/>
        <v>2065.5096553409921</v>
      </c>
    </row>
    <row r="596" spans="3:8" outlineLevel="1" x14ac:dyDescent="0.25">
      <c r="C596" s="115" t="s">
        <v>914</v>
      </c>
      <c r="D596" s="662" t="s">
        <v>915</v>
      </c>
      <c r="E596" s="662"/>
      <c r="F596" s="28">
        <v>80</v>
      </c>
      <c r="G596" s="403">
        <v>4175.0183329259344</v>
      </c>
      <c r="H596" s="136">
        <f t="shared" si="21"/>
        <v>4175.0183329259344</v>
      </c>
    </row>
    <row r="597" spans="3:8" outlineLevel="1" x14ac:dyDescent="0.25">
      <c r="C597" s="340" t="s">
        <v>916</v>
      </c>
      <c r="D597" s="950" t="s">
        <v>917</v>
      </c>
      <c r="E597" s="950"/>
      <c r="F597" s="140">
        <v>80</v>
      </c>
      <c r="G597" s="403">
        <v>4175.0183329259344</v>
      </c>
      <c r="H597" s="141">
        <f t="shared" si="21"/>
        <v>4175.0183329259344</v>
      </c>
    </row>
    <row r="598" spans="3:8" outlineLevel="1" x14ac:dyDescent="0.25">
      <c r="C598" s="115" t="s">
        <v>930</v>
      </c>
      <c r="D598" s="662" t="s">
        <v>953</v>
      </c>
      <c r="E598" s="662"/>
      <c r="F598" s="28" t="s">
        <v>792</v>
      </c>
      <c r="G598" s="403">
        <v>765.09410901979948</v>
      </c>
      <c r="H598" s="136">
        <f t="shared" si="21"/>
        <v>765.09410901979948</v>
      </c>
    </row>
    <row r="599" spans="3:8" outlineLevel="1" x14ac:dyDescent="0.25">
      <c r="C599" s="115" t="s">
        <v>931</v>
      </c>
      <c r="D599" s="662" t="s">
        <v>932</v>
      </c>
      <c r="E599" s="662"/>
      <c r="F599" s="28">
        <v>60</v>
      </c>
      <c r="G599" s="403">
        <v>246.88340259105351</v>
      </c>
      <c r="H599" s="136">
        <f t="shared" si="21"/>
        <v>246.88340259105351</v>
      </c>
    </row>
    <row r="600" spans="3:8" outlineLevel="1" x14ac:dyDescent="0.25">
      <c r="C600" s="115" t="s">
        <v>933</v>
      </c>
      <c r="D600" s="662" t="s">
        <v>934</v>
      </c>
      <c r="E600" s="662"/>
      <c r="F600" s="28">
        <v>80</v>
      </c>
      <c r="G600" s="403">
        <v>293.32681495966756</v>
      </c>
      <c r="H600" s="136">
        <f t="shared" si="21"/>
        <v>293.32681495966756</v>
      </c>
    </row>
    <row r="601" spans="3:8" outlineLevel="1" x14ac:dyDescent="0.25">
      <c r="C601" s="115" t="s">
        <v>935</v>
      </c>
      <c r="D601" s="662" t="s">
        <v>936</v>
      </c>
      <c r="E601" s="662"/>
      <c r="F601" s="28">
        <v>100</v>
      </c>
      <c r="G601" s="403">
        <v>315.32632608164261</v>
      </c>
      <c r="H601" s="136">
        <f t="shared" si="21"/>
        <v>315.32632608164261</v>
      </c>
    </row>
    <row r="602" spans="3:8" outlineLevel="1" x14ac:dyDescent="0.25">
      <c r="C602" s="115" t="s">
        <v>937</v>
      </c>
      <c r="D602" s="662" t="s">
        <v>938</v>
      </c>
      <c r="E602" s="662"/>
      <c r="F602" s="28">
        <v>125</v>
      </c>
      <c r="G602" s="403">
        <v>471.76729406013197</v>
      </c>
      <c r="H602" s="136">
        <f t="shared" si="21"/>
        <v>471.76729406013197</v>
      </c>
    </row>
    <row r="603" spans="3:8" outlineLevel="1" x14ac:dyDescent="0.25">
      <c r="C603" s="115" t="s">
        <v>939</v>
      </c>
      <c r="D603" s="662" t="s">
        <v>940</v>
      </c>
      <c r="E603" s="662"/>
      <c r="F603" s="28">
        <v>80</v>
      </c>
      <c r="G603" s="403">
        <v>405.76876069420678</v>
      </c>
      <c r="H603" s="136">
        <f t="shared" si="21"/>
        <v>405.76876069420678</v>
      </c>
    </row>
    <row r="604" spans="3:8" outlineLevel="1" x14ac:dyDescent="0.25">
      <c r="C604" s="115" t="s">
        <v>941</v>
      </c>
      <c r="D604" s="662" t="s">
        <v>942</v>
      </c>
      <c r="E604" s="662"/>
      <c r="F604" s="28">
        <v>100</v>
      </c>
      <c r="G604" s="403">
        <v>427.76827181618182</v>
      </c>
      <c r="H604" s="136">
        <f t="shared" si="21"/>
        <v>427.76827181618182</v>
      </c>
    </row>
    <row r="605" spans="3:8" outlineLevel="1" x14ac:dyDescent="0.25">
      <c r="C605" s="115" t="s">
        <v>943</v>
      </c>
      <c r="D605" s="662" t="s">
        <v>944</v>
      </c>
      <c r="E605" s="662"/>
      <c r="F605" s="28">
        <v>80</v>
      </c>
      <c r="G605" s="403">
        <v>271.32730383769245</v>
      </c>
      <c r="H605" s="136">
        <f t="shared" ref="H605:H609" si="22">G605*1</f>
        <v>271.32730383769245</v>
      </c>
    </row>
    <row r="606" spans="3:8" outlineLevel="1" x14ac:dyDescent="0.25">
      <c r="C606" s="115" t="s">
        <v>945</v>
      </c>
      <c r="D606" s="662" t="s">
        <v>946</v>
      </c>
      <c r="E606" s="662"/>
      <c r="F606" s="28">
        <v>100</v>
      </c>
      <c r="G606" s="403">
        <v>246.88340259105351</v>
      </c>
      <c r="H606" s="136">
        <f t="shared" si="22"/>
        <v>246.88340259105351</v>
      </c>
    </row>
    <row r="607" spans="3:8" outlineLevel="1" x14ac:dyDescent="0.25">
      <c r="C607" s="115" t="s">
        <v>947</v>
      </c>
      <c r="D607" s="662" t="s">
        <v>948</v>
      </c>
      <c r="E607" s="662"/>
      <c r="F607" s="28">
        <v>125</v>
      </c>
      <c r="G607" s="403">
        <v>315.32632608164261</v>
      </c>
      <c r="H607" s="136">
        <f t="shared" si="22"/>
        <v>315.32632608164261</v>
      </c>
    </row>
    <row r="608" spans="3:8" outlineLevel="1" x14ac:dyDescent="0.25">
      <c r="C608" s="115" t="s">
        <v>949</v>
      </c>
      <c r="D608" s="662" t="s">
        <v>950</v>
      </c>
      <c r="E608" s="662"/>
      <c r="F608" s="28">
        <v>100</v>
      </c>
      <c r="G608" s="403">
        <v>293.32681495966756</v>
      </c>
      <c r="H608" s="136">
        <f t="shared" si="22"/>
        <v>293.32681495966756</v>
      </c>
    </row>
    <row r="609" spans="1:8" outlineLevel="1" x14ac:dyDescent="0.25">
      <c r="C609" s="115" t="s">
        <v>951</v>
      </c>
      <c r="D609" s="662" t="s">
        <v>952</v>
      </c>
      <c r="E609" s="662"/>
      <c r="F609" s="28">
        <v>100</v>
      </c>
      <c r="G609" s="403">
        <v>293.32681495966756</v>
      </c>
      <c r="H609" s="136">
        <f t="shared" si="22"/>
        <v>293.32681495966756</v>
      </c>
    </row>
    <row r="610" spans="1:8" x14ac:dyDescent="0.25">
      <c r="A610" s="965" t="s">
        <v>1530</v>
      </c>
      <c r="B610" s="965"/>
      <c r="C610" s="965"/>
      <c r="D610" s="965"/>
      <c r="E610" s="965"/>
      <c r="F610" s="965"/>
      <c r="G610" s="965"/>
      <c r="H610" s="965"/>
    </row>
    <row r="611" spans="1:8" outlineLevel="1" x14ac:dyDescent="0.25">
      <c r="C611" s="660" t="s">
        <v>6</v>
      </c>
      <c r="D611" s="660" t="s">
        <v>7</v>
      </c>
      <c r="E611" s="660"/>
      <c r="F611" s="953" t="s">
        <v>1499</v>
      </c>
      <c r="G611" s="407" t="s">
        <v>12</v>
      </c>
      <c r="H611" s="105" t="s">
        <v>12</v>
      </c>
    </row>
    <row r="612" spans="1:8" outlineLevel="1" x14ac:dyDescent="0.25">
      <c r="C612" s="952"/>
      <c r="D612" s="952"/>
      <c r="E612" s="952"/>
      <c r="F612" s="954"/>
      <c r="G612" s="407" t="s">
        <v>280</v>
      </c>
      <c r="H612" s="105" t="s">
        <v>280</v>
      </c>
    </row>
    <row r="613" spans="1:8" outlineLevel="1" x14ac:dyDescent="0.25">
      <c r="C613" s="415" t="s">
        <v>1484</v>
      </c>
      <c r="D613" s="986" t="s">
        <v>1495</v>
      </c>
      <c r="E613" s="987"/>
      <c r="F613" s="28" t="s">
        <v>1501</v>
      </c>
      <c r="G613" s="403">
        <v>82726.968734325375</v>
      </c>
      <c r="H613" s="416">
        <f t="shared" ref="H613:H624" si="23">G613*1</f>
        <v>82726.968734325375</v>
      </c>
    </row>
    <row r="614" spans="1:8" outlineLevel="1" x14ac:dyDescent="0.25">
      <c r="C614" s="415" t="s">
        <v>1485</v>
      </c>
      <c r="D614" s="986" t="s">
        <v>1496</v>
      </c>
      <c r="E614" s="987"/>
      <c r="F614" s="28" t="s">
        <v>1502</v>
      </c>
      <c r="G614" s="403">
        <v>104527.67095803378</v>
      </c>
      <c r="H614" s="416">
        <f t="shared" si="23"/>
        <v>104527.67095803378</v>
      </c>
    </row>
    <row r="615" spans="1:8" outlineLevel="1" x14ac:dyDescent="0.25">
      <c r="C615" s="415" t="s">
        <v>1486</v>
      </c>
      <c r="D615" s="986" t="s">
        <v>1497</v>
      </c>
      <c r="E615" s="987"/>
      <c r="F615" s="28" t="s">
        <v>1503</v>
      </c>
      <c r="G615" s="403">
        <v>131531.51646881792</v>
      </c>
      <c r="H615" s="416">
        <f t="shared" si="23"/>
        <v>131531.51646881792</v>
      </c>
    </row>
    <row r="616" spans="1:8" outlineLevel="1" x14ac:dyDescent="0.25">
      <c r="C616" s="415" t="s">
        <v>1487</v>
      </c>
      <c r="D616" s="986" t="s">
        <v>1498</v>
      </c>
      <c r="E616" s="987"/>
      <c r="F616" s="28" t="s">
        <v>1504</v>
      </c>
      <c r="G616" s="403">
        <v>146477.17772947668</v>
      </c>
      <c r="H616" s="416">
        <f t="shared" si="23"/>
        <v>146477.17772947668</v>
      </c>
    </row>
    <row r="617" spans="1:8" outlineLevel="1" x14ac:dyDescent="0.25">
      <c r="C617" s="415" t="s">
        <v>1476</v>
      </c>
      <c r="D617" s="986" t="s">
        <v>1488</v>
      </c>
      <c r="E617" s="987"/>
      <c r="F617" s="28" t="s">
        <v>1500</v>
      </c>
      <c r="G617" s="403">
        <v>64758.401605082763</v>
      </c>
      <c r="H617" s="416">
        <f t="shared" si="23"/>
        <v>64758.401605082763</v>
      </c>
    </row>
    <row r="618" spans="1:8" outlineLevel="1" x14ac:dyDescent="0.25">
      <c r="C618" s="415" t="s">
        <v>1477</v>
      </c>
      <c r="D618" s="986" t="s">
        <v>1489</v>
      </c>
      <c r="E618" s="987"/>
      <c r="F618" s="28" t="s">
        <v>1501</v>
      </c>
      <c r="G618" s="403">
        <v>72365.82511285739</v>
      </c>
      <c r="H618" s="416">
        <f t="shared" si="23"/>
        <v>72365.82511285739</v>
      </c>
    </row>
    <row r="619" spans="1:8" outlineLevel="1" x14ac:dyDescent="0.25">
      <c r="C619" s="415" t="s">
        <v>1478</v>
      </c>
      <c r="D619" s="986" t="s">
        <v>1490</v>
      </c>
      <c r="E619" s="987"/>
      <c r="F619" s="28" t="s">
        <v>1502</v>
      </c>
      <c r="G619" s="403">
        <v>82086.607590703905</v>
      </c>
      <c r="H619" s="416">
        <f t="shared" si="23"/>
        <v>82086.607590703905</v>
      </c>
    </row>
    <row r="620" spans="1:8" outlineLevel="1" x14ac:dyDescent="0.25">
      <c r="C620" s="415" t="s">
        <v>1479</v>
      </c>
      <c r="D620" s="986" t="s">
        <v>1491</v>
      </c>
      <c r="E620" s="987"/>
      <c r="F620" s="28" t="s">
        <v>1503</v>
      </c>
      <c r="G620" s="403">
        <v>93103.160006687845</v>
      </c>
      <c r="H620" s="416">
        <f t="shared" si="23"/>
        <v>93103.160006687845</v>
      </c>
    </row>
    <row r="621" spans="1:8" outlineLevel="1" x14ac:dyDescent="0.25">
      <c r="C621" s="415" t="s">
        <v>1480</v>
      </c>
      <c r="D621" s="986" t="s">
        <v>1492</v>
      </c>
      <c r="E621" s="987"/>
      <c r="F621" s="28" t="s">
        <v>1504</v>
      </c>
      <c r="G621" s="403">
        <v>109739.17405116202</v>
      </c>
      <c r="H621" s="416">
        <f t="shared" si="23"/>
        <v>109739.17405116202</v>
      </c>
    </row>
    <row r="622" spans="1:8" outlineLevel="1" x14ac:dyDescent="0.25">
      <c r="C622" s="415" t="s">
        <v>1481</v>
      </c>
      <c r="D622" s="986" t="s">
        <v>1493</v>
      </c>
      <c r="E622" s="987"/>
      <c r="F622" s="28" t="s">
        <v>1505</v>
      </c>
      <c r="G622" s="403">
        <v>195731.48302959371</v>
      </c>
      <c r="H622" s="416">
        <f t="shared" si="23"/>
        <v>195731.48302959371</v>
      </c>
    </row>
    <row r="623" spans="1:8" outlineLevel="1" x14ac:dyDescent="0.25">
      <c r="C623" s="415" t="s">
        <v>1482</v>
      </c>
      <c r="D623" s="986" t="s">
        <v>1494</v>
      </c>
      <c r="E623" s="987"/>
      <c r="F623" s="28" t="s">
        <v>1506</v>
      </c>
      <c r="G623" s="403">
        <v>71044.975756562446</v>
      </c>
      <c r="H623" s="416">
        <f t="shared" si="23"/>
        <v>71044.975756562446</v>
      </c>
    </row>
    <row r="624" spans="1:8" outlineLevel="1" x14ac:dyDescent="0.25">
      <c r="C624" s="415" t="s">
        <v>1483</v>
      </c>
      <c r="D624" s="986" t="s">
        <v>1507</v>
      </c>
      <c r="E624" s="987"/>
      <c r="F624" s="28" t="s">
        <v>1508</v>
      </c>
      <c r="G624" s="403">
        <v>85641.197124226717</v>
      </c>
      <c r="H624" s="416">
        <f t="shared" si="23"/>
        <v>85641.197124226717</v>
      </c>
    </row>
  </sheetData>
  <sheetProtection formatCells="0" formatColumns="0" formatRows="0" insertColumns="0" insertRows="0" insertHyperlinks="0" deleteColumns="0" deleteRows="0" sort="0" autoFilter="0" pivotTables="0"/>
  <protectedRanges>
    <protectedRange sqref="F6" name="区域1_2_2_1_2_1"/>
    <protectedRange password="CE2A" sqref="F6" name="区域1_1_2_2_1_2_1"/>
    <protectedRange sqref="D5 C5:C6 D6:E6" name="区域1_7_2_1_2_1"/>
    <protectedRange password="CE2A" sqref="D5 C5:C6 D6:E6" name="区域1_1_6_2_1_2_1"/>
    <protectedRange sqref="G5:H6 G64:H65" name="区域1_4_2_1_1_2"/>
    <protectedRange password="CE2A" sqref="G5:H6 G64:H65" name="区域1_1_5_2_1_1_2"/>
    <protectedRange sqref="C50:D50 C52:D54 C44:C49 F48:F54 D48:D49 D51" name="区域1_9"/>
    <protectedRange password="CE2A" sqref="C44:C45 C54:D54 C50:D50 D48:D49 F48:F54 D51:D53" name="区域1_1_1"/>
    <protectedRange sqref="F46:F47 D46:D47" name="区域1_1_4_3"/>
    <protectedRange password="CE2A" sqref="F46:F47 D46:D47" name="区域1_4_8"/>
    <protectedRange password="CE2A" sqref="F46:F47 D46:D47" name="区域1_1_1_3"/>
    <protectedRange password="CE2A" sqref="C46:C47 C49" name="区域1_1_53"/>
    <protectedRange password="CE2A" sqref="C52:C53 C48" name="区域1_1_54"/>
    <protectedRange sqref="G46:G54" name="区域1_9_1"/>
    <protectedRange password="CE2A" sqref="G46:G54" name="区域1_1_1_1"/>
    <protectedRange sqref="G44:H44" name="区域1_4_2"/>
    <protectedRange password="CE2A" sqref="G44:H44" name="区域1_1_5_2"/>
    <protectedRange sqref="G45:H45" name="区域1_9_2"/>
    <protectedRange password="CE2A" sqref="G45:H45" name="区域1_1_1_2"/>
    <protectedRange sqref="C55:C58" name="区域1_9_3"/>
    <protectedRange password="CE2A" sqref="C55:C58" name="区域1_1_1_4"/>
    <protectedRange sqref="D62 C59:C62" name="区域1_9_4"/>
    <protectedRange password="CE2A" sqref="D62 C59" name="区域1_1_1_5"/>
    <protectedRange sqref="D60:D61" name="区域1_1_4_3_1"/>
    <protectedRange password="CE2A" sqref="D60:D61" name="区域1_4_8_1"/>
    <protectedRange password="CE2A" sqref="D60:D61" name="区域1_1_1_3_1"/>
    <protectedRange password="CE2A" sqref="C60:C61" name="区域1_1_53_1"/>
    <protectedRange password="CE2A" sqref="C62" name="区域1_1_54_1"/>
    <protectedRange sqref="G55:G62" name="区域1_9_5"/>
    <protectedRange password="CE2A" sqref="G55:G62" name="区域1_1_1_6"/>
    <protectedRange sqref="F65" name="区域1_2_2_1"/>
    <protectedRange password="CE2A" sqref="F65" name="区域1_1_2_2_1"/>
    <protectedRange sqref="D64 C64:C65 D65:E65" name="区域1_7_2_1"/>
    <protectedRange password="CE2A" sqref="D64 C64:C65 D65:E65" name="区域1_1_6_2_1"/>
    <protectedRange sqref="F179" name="区域1_2_2_1_2_2"/>
    <protectedRange password="CE2A" sqref="F179" name="区域1_1_2_2_1_2_2"/>
    <protectedRange sqref="D178 C178:C179 D179:E179" name="区域1_7_2_1_2_2"/>
    <protectedRange password="CE2A" sqref="D178 C178:C179 D179:E179" name="区域1_1_6_2_1_2_2"/>
    <protectedRange sqref="G178:H179" name="区域1_4_2_1_1_2_1"/>
    <protectedRange password="CE2A" sqref="G178:H179" name="区域1_1_5_2_1_1_2_1"/>
    <protectedRange sqref="F187:F200" name="区域1_2_2_1_2_3"/>
    <protectedRange password="CE2A" sqref="F187:F200" name="区域1_1_2_2_1_2_3"/>
    <protectedRange sqref="C187:E200" name="区域1_7_2_1_2_3"/>
    <protectedRange password="CE2A" sqref="C187:E200" name="区域1_1_6_2_1_2_3"/>
    <protectedRange sqref="H203:H260" name="区域1_4_2_1_1_2_3"/>
    <protectedRange password="CE2A" sqref="H203:H260" name="区域1_1_5_2_1_1_2_3"/>
    <protectedRange sqref="F206:F207" name="区域1_2_2_1_2_5"/>
    <protectedRange password="CE2A" sqref="F206:F207" name="区域1_1_2_2_1_2_5"/>
    <protectedRange sqref="C206:E207" name="区域1_7_2_1_2_5"/>
    <protectedRange password="CE2A" sqref="C206:E207" name="区域1_1_6_2_1_2_5"/>
    <protectedRange sqref="G202:G203 H202" name="区域1_4_2_1_1_2_5"/>
    <protectedRange password="CE2A" sqref="G202:G203 H202" name="区域1_1_5_2_1_1_2_5"/>
    <protectedRange sqref="F203" name="区域1_2_2_1_2_6"/>
    <protectedRange password="CE2A" sqref="F203" name="区域1_1_2_2_1_2_6"/>
    <protectedRange sqref="C202:C203 D202 D203:E203" name="区域1_7_2_1_2_6"/>
    <protectedRange password="CE2A" sqref="C202:C203 D202 D203:E203" name="区域1_1_6_2_1_2_6"/>
    <protectedRange sqref="F263 F288 F293 F371 F540 F317 F612" name="区域1_2_2"/>
    <protectedRange password="CE2A" sqref="F263 F288 F293 F371 F540 F317 F612" name="区域1_1_2_2"/>
    <protectedRange sqref="D262 C262:C263 D263:E263 D287 C287:C288 D288:E288 D292 C292:C293 D293:E293 D370 C370:C371 D371:E371 D539 C539:C540 D540:E540 D316 C316:C317 D317:E317 D611 D612:E612 C611:C612" name="区域1_7_2"/>
    <protectedRange password="CE2A" sqref="D262 C262:C263 D263:E263 D287 C287:C288 D288:E288 D292 C292:C293 D293:E293 D370 C370:C371 D371:E371 D539 C539:C540 D540:E540 D316 C316:C317 D317:E317 D611 D612:E612 C611:C612" name="区域1_1_6_2"/>
    <protectedRange sqref="G262:H263 G287:H288 G292:H293 G539:H540 G316:H318 H365:H368 H319:H362 G319:G368 G370:H372 H373:H432 H435:H537 G611:H627 G373:G537" name="区域1_4_2_1"/>
    <protectedRange password="CE2A" sqref="G262:H263 G287:H288 G292:H293 G539:H540 G316:H318 H365:H368 H319:H362 G319:G368 G370:H372 H373:H432 H435:H537 G611:H627 G373:G537" name="区域1_1_5_2_1"/>
    <protectedRange sqref="C51" name="区域1_9_1_1"/>
    <protectedRange password="CE2A" sqref="C51" name="区域1_1_1_1_1"/>
  </protectedRanges>
  <mergeCells count="523">
    <mergeCell ref="D519:E519"/>
    <mergeCell ref="D520:E520"/>
    <mergeCell ref="D521:E521"/>
    <mergeCell ref="D522:E522"/>
    <mergeCell ref="D523:E523"/>
    <mergeCell ref="D524:E524"/>
    <mergeCell ref="D513:E513"/>
    <mergeCell ref="D514:E514"/>
    <mergeCell ref="D515:E515"/>
    <mergeCell ref="D516:E516"/>
    <mergeCell ref="D517:E517"/>
    <mergeCell ref="D518:E518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498:E498"/>
    <mergeCell ref="D499:E499"/>
    <mergeCell ref="D500:E500"/>
    <mergeCell ref="D501:E501"/>
    <mergeCell ref="D502:E502"/>
    <mergeCell ref="D503:E503"/>
    <mergeCell ref="D492:E492"/>
    <mergeCell ref="D493:E493"/>
    <mergeCell ref="D494:E494"/>
    <mergeCell ref="D495:E495"/>
    <mergeCell ref="D496:E496"/>
    <mergeCell ref="D497:E497"/>
    <mergeCell ref="D486:E486"/>
    <mergeCell ref="D487:E487"/>
    <mergeCell ref="D488:E488"/>
    <mergeCell ref="D489:E489"/>
    <mergeCell ref="D490:E490"/>
    <mergeCell ref="D491:E491"/>
    <mergeCell ref="D480:E480"/>
    <mergeCell ref="D481:E481"/>
    <mergeCell ref="D482:E482"/>
    <mergeCell ref="D483:E483"/>
    <mergeCell ref="D484:E484"/>
    <mergeCell ref="D485:E485"/>
    <mergeCell ref="D475:E475"/>
    <mergeCell ref="D476:E476"/>
    <mergeCell ref="D477:E477"/>
    <mergeCell ref="D478:E478"/>
    <mergeCell ref="D479:E479"/>
    <mergeCell ref="D468:E468"/>
    <mergeCell ref="D469:E469"/>
    <mergeCell ref="D471:E471"/>
    <mergeCell ref="D472:E472"/>
    <mergeCell ref="D473:E473"/>
    <mergeCell ref="D474:E474"/>
    <mergeCell ref="D462:E462"/>
    <mergeCell ref="D463:E463"/>
    <mergeCell ref="D464:E464"/>
    <mergeCell ref="D465:E465"/>
    <mergeCell ref="D466:E466"/>
    <mergeCell ref="D467:E467"/>
    <mergeCell ref="D454:E454"/>
    <mergeCell ref="D455:E455"/>
    <mergeCell ref="D456:E456"/>
    <mergeCell ref="D457:E457"/>
    <mergeCell ref="D458:E458"/>
    <mergeCell ref="D459:E459"/>
    <mergeCell ref="D453:E453"/>
    <mergeCell ref="D443:E443"/>
    <mergeCell ref="D444:E444"/>
    <mergeCell ref="D445:E445"/>
    <mergeCell ref="D446:E446"/>
    <mergeCell ref="D447:E447"/>
    <mergeCell ref="D448:E448"/>
    <mergeCell ref="D460:E460"/>
    <mergeCell ref="D461:E461"/>
    <mergeCell ref="D595:E595"/>
    <mergeCell ref="D596:E596"/>
    <mergeCell ref="D597:E597"/>
    <mergeCell ref="D582:E582"/>
    <mergeCell ref="D565:E565"/>
    <mergeCell ref="D568:E568"/>
    <mergeCell ref="D569:E569"/>
    <mergeCell ref="D570:E570"/>
    <mergeCell ref="D571:E571"/>
    <mergeCell ref="D572:E572"/>
    <mergeCell ref="D573:E573"/>
    <mergeCell ref="D575:E575"/>
    <mergeCell ref="D576:E576"/>
    <mergeCell ref="D579:E579"/>
    <mergeCell ref="D580:E580"/>
    <mergeCell ref="D581:E581"/>
    <mergeCell ref="D593:E593"/>
    <mergeCell ref="D594:E594"/>
    <mergeCell ref="D584:E584"/>
    <mergeCell ref="D585:E585"/>
    <mergeCell ref="D586:E586"/>
    <mergeCell ref="D587:E587"/>
    <mergeCell ref="D588:E588"/>
    <mergeCell ref="D589:E589"/>
    <mergeCell ref="D623:E623"/>
    <mergeCell ref="D624:E624"/>
    <mergeCell ref="D613:E613"/>
    <mergeCell ref="D614:E614"/>
    <mergeCell ref="D615:E615"/>
    <mergeCell ref="D616:E616"/>
    <mergeCell ref="A610:H610"/>
    <mergeCell ref="C611:C612"/>
    <mergeCell ref="D611:E612"/>
    <mergeCell ref="F611:F612"/>
    <mergeCell ref="D617:E617"/>
    <mergeCell ref="D618:E618"/>
    <mergeCell ref="D619:E619"/>
    <mergeCell ref="D620:E620"/>
    <mergeCell ref="D621:E621"/>
    <mergeCell ref="D622:E622"/>
    <mergeCell ref="D399:E399"/>
    <mergeCell ref="D400:E400"/>
    <mergeCell ref="D401:E401"/>
    <mergeCell ref="D402:E402"/>
    <mergeCell ref="D367:E367"/>
    <mergeCell ref="D368:E368"/>
    <mergeCell ref="D470:E470"/>
    <mergeCell ref="D403:E403"/>
    <mergeCell ref="D404:E404"/>
    <mergeCell ref="D372:E372"/>
    <mergeCell ref="D373:E373"/>
    <mergeCell ref="D374:E374"/>
    <mergeCell ref="D375:E375"/>
    <mergeCell ref="D376:E376"/>
    <mergeCell ref="D377:E377"/>
    <mergeCell ref="D378:E378"/>
    <mergeCell ref="D379:E379"/>
    <mergeCell ref="D380:E380"/>
    <mergeCell ref="D381:E381"/>
    <mergeCell ref="D382:E382"/>
    <mergeCell ref="D383:E383"/>
    <mergeCell ref="D388:E388"/>
    <mergeCell ref="D389:E389"/>
    <mergeCell ref="D452:E452"/>
    <mergeCell ref="D55:E55"/>
    <mergeCell ref="D56:E56"/>
    <mergeCell ref="D57:E57"/>
    <mergeCell ref="C64:C65"/>
    <mergeCell ref="D64:E65"/>
    <mergeCell ref="F64:F65"/>
    <mergeCell ref="D66:E66"/>
    <mergeCell ref="D67:E67"/>
    <mergeCell ref="D68:E68"/>
    <mergeCell ref="D58:E58"/>
    <mergeCell ref="D59:E59"/>
    <mergeCell ref="D60:E60"/>
    <mergeCell ref="D61:E61"/>
    <mergeCell ref="D62:E62"/>
    <mergeCell ref="A4:H4"/>
    <mergeCell ref="A43:H43"/>
    <mergeCell ref="D53:E53"/>
    <mergeCell ref="D31:E36"/>
    <mergeCell ref="D37:E42"/>
    <mergeCell ref="D23:E26"/>
    <mergeCell ref="D27:E30"/>
    <mergeCell ref="D51:E51"/>
    <mergeCell ref="D54:E54"/>
    <mergeCell ref="D48:E48"/>
    <mergeCell ref="D49:E49"/>
    <mergeCell ref="D50:E50"/>
    <mergeCell ref="D52:E52"/>
    <mergeCell ref="C44:C45"/>
    <mergeCell ref="D44:E45"/>
    <mergeCell ref="D46:E46"/>
    <mergeCell ref="D47:E47"/>
    <mergeCell ref="C5:C6"/>
    <mergeCell ref="D5:E6"/>
    <mergeCell ref="F5:F6"/>
    <mergeCell ref="D7:E12"/>
    <mergeCell ref="D13:E16"/>
    <mergeCell ref="D17:E22"/>
    <mergeCell ref="D76:E76"/>
    <mergeCell ref="D77:E77"/>
    <mergeCell ref="D78:E78"/>
    <mergeCell ref="D79:E79"/>
    <mergeCell ref="D80:E80"/>
    <mergeCell ref="D69:E69"/>
    <mergeCell ref="D70:E70"/>
    <mergeCell ref="D71:E71"/>
    <mergeCell ref="D72:E72"/>
    <mergeCell ref="D73:E73"/>
    <mergeCell ref="D74:E74"/>
    <mergeCell ref="D75:E75"/>
    <mergeCell ref="D87:E87"/>
    <mergeCell ref="D88:E88"/>
    <mergeCell ref="D89:E89"/>
    <mergeCell ref="D90:E90"/>
    <mergeCell ref="D91:E91"/>
    <mergeCell ref="D92:E92"/>
    <mergeCell ref="D81:E81"/>
    <mergeCell ref="D82:E82"/>
    <mergeCell ref="D83:E83"/>
    <mergeCell ref="D84:E84"/>
    <mergeCell ref="D85:E85"/>
    <mergeCell ref="D86:E86"/>
    <mergeCell ref="D99:E99"/>
    <mergeCell ref="D100:E100"/>
    <mergeCell ref="D101:E101"/>
    <mergeCell ref="D102:E102"/>
    <mergeCell ref="D103:E103"/>
    <mergeCell ref="D104:E104"/>
    <mergeCell ref="D93:E93"/>
    <mergeCell ref="D94:E94"/>
    <mergeCell ref="D95:E95"/>
    <mergeCell ref="D96:E96"/>
    <mergeCell ref="D97:E97"/>
    <mergeCell ref="D98:E98"/>
    <mergeCell ref="D111:E111"/>
    <mergeCell ref="D112:E112"/>
    <mergeCell ref="D113:E113"/>
    <mergeCell ref="D114:E114"/>
    <mergeCell ref="D115:E115"/>
    <mergeCell ref="D116:E116"/>
    <mergeCell ref="D105:E105"/>
    <mergeCell ref="D106:E106"/>
    <mergeCell ref="D107:E107"/>
    <mergeCell ref="D108:E108"/>
    <mergeCell ref="D109:E109"/>
    <mergeCell ref="D110:E110"/>
    <mergeCell ref="D123:E123"/>
    <mergeCell ref="D124:E124"/>
    <mergeCell ref="D125:E125"/>
    <mergeCell ref="D126:E126"/>
    <mergeCell ref="D127:E127"/>
    <mergeCell ref="D128:E128"/>
    <mergeCell ref="D117:E117"/>
    <mergeCell ref="D118:E118"/>
    <mergeCell ref="D119:E119"/>
    <mergeCell ref="D120:E120"/>
    <mergeCell ref="D121:E121"/>
    <mergeCell ref="D122:E122"/>
    <mergeCell ref="D135:E135"/>
    <mergeCell ref="D136:E136"/>
    <mergeCell ref="D137:E137"/>
    <mergeCell ref="D138:E138"/>
    <mergeCell ref="D139:E139"/>
    <mergeCell ref="D140:E140"/>
    <mergeCell ref="D129:E129"/>
    <mergeCell ref="D130:E130"/>
    <mergeCell ref="D131:E131"/>
    <mergeCell ref="D132:E132"/>
    <mergeCell ref="D133:E133"/>
    <mergeCell ref="D134:E134"/>
    <mergeCell ref="D147:E147"/>
    <mergeCell ref="D148:E148"/>
    <mergeCell ref="D149:E149"/>
    <mergeCell ref="D150:E150"/>
    <mergeCell ref="D151:E151"/>
    <mergeCell ref="D152:E152"/>
    <mergeCell ref="D141:E141"/>
    <mergeCell ref="D142:E142"/>
    <mergeCell ref="D143:E143"/>
    <mergeCell ref="D144:E144"/>
    <mergeCell ref="D145:E145"/>
    <mergeCell ref="D146:E146"/>
    <mergeCell ref="D159:E159"/>
    <mergeCell ref="D160:E160"/>
    <mergeCell ref="D161:E161"/>
    <mergeCell ref="D162:E162"/>
    <mergeCell ref="D163:E163"/>
    <mergeCell ref="D164:E164"/>
    <mergeCell ref="D153:E153"/>
    <mergeCell ref="D154:E154"/>
    <mergeCell ref="D155:E155"/>
    <mergeCell ref="D156:E156"/>
    <mergeCell ref="D157:E157"/>
    <mergeCell ref="D158:E158"/>
    <mergeCell ref="D187:E193"/>
    <mergeCell ref="D194:E200"/>
    <mergeCell ref="A201:H201"/>
    <mergeCell ref="C202:C203"/>
    <mergeCell ref="D202:E203"/>
    <mergeCell ref="F202:F203"/>
    <mergeCell ref="A63:H63"/>
    <mergeCell ref="A177:H177"/>
    <mergeCell ref="C178:C179"/>
    <mergeCell ref="D178:E179"/>
    <mergeCell ref="F178:F179"/>
    <mergeCell ref="D180:E186"/>
    <mergeCell ref="D171:E171"/>
    <mergeCell ref="D172:E172"/>
    <mergeCell ref="D173:E173"/>
    <mergeCell ref="D174:E174"/>
    <mergeCell ref="D175:E175"/>
    <mergeCell ref="D176:E176"/>
    <mergeCell ref="D165:E165"/>
    <mergeCell ref="D166:E166"/>
    <mergeCell ref="D167:E167"/>
    <mergeCell ref="D168:E168"/>
    <mergeCell ref="D169:E169"/>
    <mergeCell ref="D170:E170"/>
    <mergeCell ref="D208:E218"/>
    <mergeCell ref="D219:E229"/>
    <mergeCell ref="D230:E240"/>
    <mergeCell ref="D241:E251"/>
    <mergeCell ref="D204:E204"/>
    <mergeCell ref="D205:E205"/>
    <mergeCell ref="D206:E206"/>
    <mergeCell ref="D207:E207"/>
    <mergeCell ref="D262:E263"/>
    <mergeCell ref="D264:E264"/>
    <mergeCell ref="D265:E265"/>
    <mergeCell ref="D259:E259"/>
    <mergeCell ref="D260:E260"/>
    <mergeCell ref="C262:C263"/>
    <mergeCell ref="F262:F263"/>
    <mergeCell ref="A261:H261"/>
    <mergeCell ref="D252:E252"/>
    <mergeCell ref="D253:E253"/>
    <mergeCell ref="D254:E254"/>
    <mergeCell ref="D255:E255"/>
    <mergeCell ref="D256:E256"/>
    <mergeCell ref="D257:E258"/>
    <mergeCell ref="D283:E283"/>
    <mergeCell ref="D284:E284"/>
    <mergeCell ref="D285:E285"/>
    <mergeCell ref="D281:E281"/>
    <mergeCell ref="D282:E282"/>
    <mergeCell ref="D280:E280"/>
    <mergeCell ref="D266:E267"/>
    <mergeCell ref="D268:E269"/>
    <mergeCell ref="D270:E271"/>
    <mergeCell ref="D272:E273"/>
    <mergeCell ref="D276:E277"/>
    <mergeCell ref="D278:E279"/>
    <mergeCell ref="D274:E274"/>
    <mergeCell ref="D275:E275"/>
    <mergeCell ref="C287:C288"/>
    <mergeCell ref="D287:E288"/>
    <mergeCell ref="F287:F288"/>
    <mergeCell ref="D289:E289"/>
    <mergeCell ref="D290:E290"/>
    <mergeCell ref="A286:H286"/>
    <mergeCell ref="A291:H291"/>
    <mergeCell ref="C292:C293"/>
    <mergeCell ref="D292:E293"/>
    <mergeCell ref="F292:F293"/>
    <mergeCell ref="D299:E299"/>
    <mergeCell ref="D300:E300"/>
    <mergeCell ref="D301:E301"/>
    <mergeCell ref="D302:E302"/>
    <mergeCell ref="D294:E294"/>
    <mergeCell ref="D295:E295"/>
    <mergeCell ref="D296:E296"/>
    <mergeCell ref="D297:E297"/>
    <mergeCell ref="D298:E298"/>
    <mergeCell ref="D309:E309"/>
    <mergeCell ref="D310:E310"/>
    <mergeCell ref="D311:E311"/>
    <mergeCell ref="D312:E312"/>
    <mergeCell ref="D313:E313"/>
    <mergeCell ref="D314:E314"/>
    <mergeCell ref="D325:E325"/>
    <mergeCell ref="D326:E326"/>
    <mergeCell ref="D303:E303"/>
    <mergeCell ref="D304:E304"/>
    <mergeCell ref="D305:E305"/>
    <mergeCell ref="D306:E306"/>
    <mergeCell ref="D307:E307"/>
    <mergeCell ref="D308:E308"/>
    <mergeCell ref="D323:E323"/>
    <mergeCell ref="D324:E324"/>
    <mergeCell ref="A315:H315"/>
    <mergeCell ref="C316:C317"/>
    <mergeCell ref="D316:E317"/>
    <mergeCell ref="F316:F317"/>
    <mergeCell ref="D318:E318"/>
    <mergeCell ref="D319:E319"/>
    <mergeCell ref="D320:E320"/>
    <mergeCell ref="D321:E321"/>
    <mergeCell ref="D327:E327"/>
    <mergeCell ref="D328:E328"/>
    <mergeCell ref="D329:E329"/>
    <mergeCell ref="D330:E330"/>
    <mergeCell ref="D331:E331"/>
    <mergeCell ref="A538:H538"/>
    <mergeCell ref="C539:C540"/>
    <mergeCell ref="D332:E332"/>
    <mergeCell ref="D333:E333"/>
    <mergeCell ref="D334:E334"/>
    <mergeCell ref="D335:E335"/>
    <mergeCell ref="D405:E405"/>
    <mergeCell ref="D406:E406"/>
    <mergeCell ref="D407:E407"/>
    <mergeCell ref="D390:E390"/>
    <mergeCell ref="D391:E391"/>
    <mergeCell ref="D392:E392"/>
    <mergeCell ref="D393:E393"/>
    <mergeCell ref="D384:E384"/>
    <mergeCell ref="D385:E385"/>
    <mergeCell ref="D386:E386"/>
    <mergeCell ref="D438:E438"/>
    <mergeCell ref="D451:E451"/>
    <mergeCell ref="D387:E387"/>
    <mergeCell ref="D322:E322"/>
    <mergeCell ref="D552:E552"/>
    <mergeCell ref="D556:E556"/>
    <mergeCell ref="D578:E578"/>
    <mergeCell ref="D554:E554"/>
    <mergeCell ref="D558:E558"/>
    <mergeCell ref="A369:H369"/>
    <mergeCell ref="C370:C371"/>
    <mergeCell ref="D370:E371"/>
    <mergeCell ref="F370:F371"/>
    <mergeCell ref="D567:E567"/>
    <mergeCell ref="D574:E574"/>
    <mergeCell ref="D577:E577"/>
    <mergeCell ref="D439:E439"/>
    <mergeCell ref="D440:E440"/>
    <mergeCell ref="D441:E441"/>
    <mergeCell ref="D442:E442"/>
    <mergeCell ref="D435:E435"/>
    <mergeCell ref="D436:E436"/>
    <mergeCell ref="D437:E437"/>
    <mergeCell ref="D546:E546"/>
    <mergeCell ref="D550:E550"/>
    <mergeCell ref="D449:E449"/>
    <mergeCell ref="D450:E450"/>
    <mergeCell ref="D608:E608"/>
    <mergeCell ref="D609:E609"/>
    <mergeCell ref="D539:E540"/>
    <mergeCell ref="F539:F540"/>
    <mergeCell ref="D541:E541"/>
    <mergeCell ref="D543:E543"/>
    <mergeCell ref="D545:E545"/>
    <mergeCell ref="D542:E542"/>
    <mergeCell ref="D544:E544"/>
    <mergeCell ref="D607:E607"/>
    <mergeCell ref="D599:E599"/>
    <mergeCell ref="D600:E600"/>
    <mergeCell ref="D601:E601"/>
    <mergeCell ref="D602:E602"/>
    <mergeCell ref="D598:E598"/>
    <mergeCell ref="D547:E547"/>
    <mergeCell ref="D551:E551"/>
    <mergeCell ref="D555:E555"/>
    <mergeCell ref="D559:E559"/>
    <mergeCell ref="D561:E561"/>
    <mergeCell ref="D563:E563"/>
    <mergeCell ref="D566:E566"/>
    <mergeCell ref="D548:E548"/>
    <mergeCell ref="D590:E590"/>
    <mergeCell ref="D603:E603"/>
    <mergeCell ref="D604:E604"/>
    <mergeCell ref="D605:E605"/>
    <mergeCell ref="D606:E606"/>
    <mergeCell ref="D433:E433"/>
    <mergeCell ref="D434:E434"/>
    <mergeCell ref="D423:E423"/>
    <mergeCell ref="D424:E424"/>
    <mergeCell ref="D425:E425"/>
    <mergeCell ref="D426:E426"/>
    <mergeCell ref="D427:E427"/>
    <mergeCell ref="D428:E428"/>
    <mergeCell ref="D429:E429"/>
    <mergeCell ref="D430:E430"/>
    <mergeCell ref="D431:E431"/>
    <mergeCell ref="D583:E583"/>
    <mergeCell ref="D549:E549"/>
    <mergeCell ref="D553:E553"/>
    <mergeCell ref="D557:E557"/>
    <mergeCell ref="D560:E560"/>
    <mergeCell ref="D562:E562"/>
    <mergeCell ref="D564:E564"/>
    <mergeCell ref="D591:E591"/>
    <mergeCell ref="D592:E592"/>
    <mergeCell ref="D346:E346"/>
    <mergeCell ref="D348:E348"/>
    <mergeCell ref="D432:E432"/>
    <mergeCell ref="D394:E394"/>
    <mergeCell ref="D395:E395"/>
    <mergeCell ref="D396:E396"/>
    <mergeCell ref="D397:E397"/>
    <mergeCell ref="D398:E398"/>
    <mergeCell ref="D417:E417"/>
    <mergeCell ref="D418:E418"/>
    <mergeCell ref="D419:E419"/>
    <mergeCell ref="D420:E420"/>
    <mergeCell ref="D421:E421"/>
    <mergeCell ref="D422:E422"/>
    <mergeCell ref="D414:E414"/>
    <mergeCell ref="D415:E415"/>
    <mergeCell ref="D416:E416"/>
    <mergeCell ref="D408:E408"/>
    <mergeCell ref="D409:E409"/>
    <mergeCell ref="D410:E410"/>
    <mergeCell ref="D411:E411"/>
    <mergeCell ref="D412:E412"/>
    <mergeCell ref="D413:E413"/>
    <mergeCell ref="D347:E347"/>
    <mergeCell ref="D336:E336"/>
    <mergeCell ref="D337:E337"/>
    <mergeCell ref="D338:E338"/>
    <mergeCell ref="D339:E339"/>
    <mergeCell ref="D340:E340"/>
    <mergeCell ref="D341:E341"/>
    <mergeCell ref="D342:E342"/>
    <mergeCell ref="D344:E344"/>
    <mergeCell ref="D345:E345"/>
    <mergeCell ref="D343:E343"/>
    <mergeCell ref="D349:E349"/>
    <mergeCell ref="D350:E350"/>
    <mergeCell ref="D351:E351"/>
    <mergeCell ref="D352:E352"/>
    <mergeCell ref="D353:E353"/>
    <mergeCell ref="D354:E354"/>
    <mergeCell ref="D366:E366"/>
    <mergeCell ref="D355:E355"/>
    <mergeCell ref="D356:E356"/>
    <mergeCell ref="D357:E357"/>
    <mergeCell ref="D358:E358"/>
    <mergeCell ref="D359:E359"/>
    <mergeCell ref="D360:E360"/>
    <mergeCell ref="D361:E361"/>
    <mergeCell ref="D362:E362"/>
    <mergeCell ref="D365:E365"/>
  </mergeCells>
  <phoneticPr fontId="49" type="noConversion"/>
  <conditionalFormatting sqref="C50">
    <cfRule type="expression" dxfId="7" priority="13" stopIfTrue="1">
      <formula>AND(COUNTIF(#REF!, C50)+COUNTIF(#REF!, C50)+COUNTIF(#REF!, C50)&gt;1,NOT(ISBLANK(C50)))</formula>
    </cfRule>
  </conditionalFormatting>
  <conditionalFormatting sqref="C46:D46 C52:D54 C47:C49 D47:D50 C56:C58">
    <cfRule type="expression" dxfId="6" priority="12" stopIfTrue="1">
      <formula>AND(COUNTIF(#REF!, C46)+COUNTIF($B$12:$C$26, C46)+COUNTIF(#REF!, C46)+COUNTIF(#REF!, C46)&gt;1,NOT(ISBLANK(C46)))</formula>
    </cfRule>
  </conditionalFormatting>
  <conditionalFormatting sqref="C55:D55">
    <cfRule type="expression" dxfId="5" priority="10" stopIfTrue="1">
      <formula>AND(COUNTIF(#REF!, C55)+COUNTIF($B$12:$C$26, C55)+COUNTIF(#REF!, C55)+COUNTIF(#REF!, C55)&gt;1,NOT(ISBLANK(C55)))</formula>
    </cfRule>
  </conditionalFormatting>
  <conditionalFormatting sqref="D56:D58">
    <cfRule type="expression" dxfId="4" priority="9" stopIfTrue="1">
      <formula>AND(COUNTIF(#REF!, D56)+COUNTIF($B$12:$C$26, D56)+COUNTIF(#REF!, D56)+COUNTIF(#REF!, D56)&gt;1,NOT(ISBLANK(D56)))</formula>
    </cfRule>
  </conditionalFormatting>
  <conditionalFormatting sqref="D59:D62">
    <cfRule type="expression" dxfId="3" priority="6" stopIfTrue="1">
      <formula>AND(COUNTIF(#REF!, D59)+COUNTIF($B$12:$C$26, D59)+COUNTIF(#REF!, D59)+COUNTIF(#REF!, D59)&gt;1,NOT(ISBLANK(D59)))</formula>
    </cfRule>
  </conditionalFormatting>
  <conditionalFormatting sqref="C59:C62">
    <cfRule type="expression" dxfId="2" priority="8" stopIfTrue="1">
      <formula>AND(COUNTIF(#REF!, C59)+COUNTIF($B$12:$C$26, C59)+COUNTIF(#REF!, C59)+COUNTIF(#REF!, C59)&gt;1,NOT(ISBLANK(C59)))</formula>
    </cfRule>
  </conditionalFormatting>
  <conditionalFormatting sqref="C51">
    <cfRule type="expression" dxfId="1" priority="3" stopIfTrue="1">
      <formula>AND(COUNTIF(#REF!, C51)+COUNTIF(#REF!, C51)+COUNTIF(#REF!, C51)&gt;1,NOT(ISBLANK(C51)))</formula>
    </cfRule>
  </conditionalFormatting>
  <conditionalFormatting sqref="D51">
    <cfRule type="expression" dxfId="0" priority="1" stopIfTrue="1">
      <formula>AND(COUNTIF(#REF!, D51)+COUNTIF($B$12:$C$26, D51)+COUNTIF(#REF!, D51)+COUNTIF(#REF!, D51)&gt;1,NOT(ISBLANK(D51)))</formula>
    </cfRule>
  </conditionalFormatting>
  <pageMargins left="0.7" right="0.7" top="0.75" bottom="0.75" header="0.3" footer="0.3"/>
  <pageSetup paperSize="9" orientation="portrait" r:id="rId1"/>
  <ignoredErrors>
    <ignoredError sqref="H373 H379 H391 H386 H392 H393 H410 H374 H375 H376:H377 H378 H380 H381 H382 H383 H384 H385 H387 H394:H395 H396 H397 H398 H399 H400 H401 H402 H403 H404 H405 H406 H407 H411 H412" formula="1"/>
    <ignoredError sqref="F433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12</vt:i4>
      </vt:variant>
    </vt:vector>
  </HeadingPairs>
  <TitlesOfParts>
    <vt:vector size="27" baseType="lpstr">
      <vt:lpstr>Оглавление</vt:lpstr>
      <vt:lpstr>Водонагреватели New</vt:lpstr>
      <vt:lpstr>Распродажа! Арматура</vt:lpstr>
      <vt:lpstr>Распродажа! Фитинги система GX</vt:lpstr>
      <vt:lpstr>Распродажа! Аксиальные фитинги</vt:lpstr>
      <vt:lpstr>Распродажа! Клапаны для рад-ров</vt:lpstr>
      <vt:lpstr>Трубы, гофра</vt:lpstr>
      <vt:lpstr>Узлы ТП, коллекторы</vt:lpstr>
      <vt:lpstr>Шкафы коллекторные</vt:lpstr>
      <vt:lpstr>Мембранные баки</vt:lpstr>
      <vt:lpstr>Теплоноситель</vt:lpstr>
      <vt:lpstr>Бойлеры OLD</vt:lpstr>
      <vt:lpstr>Водонагреватели</vt:lpstr>
      <vt:lpstr>Дымоходы</vt:lpstr>
      <vt:lpstr>Конвертация цен</vt:lpstr>
      <vt:lpstr>'Бойлеры OLD'!Область_печати</vt:lpstr>
      <vt:lpstr>Водонагреватели!Область_печати</vt:lpstr>
      <vt:lpstr>Дымоходы!Область_печати</vt:lpstr>
      <vt:lpstr>'Мембранные баки'!Область_печати</vt:lpstr>
      <vt:lpstr>'Распродажа! Аксиальные фитинги'!Область_печати</vt:lpstr>
      <vt:lpstr>'Распродажа! Арматура'!Область_печати</vt:lpstr>
      <vt:lpstr>'Распродажа! Клапаны для рад-ров'!Область_печати</vt:lpstr>
      <vt:lpstr>'Распродажа! Фитинги система GX'!Область_печати</vt:lpstr>
      <vt:lpstr>Теплоноситель!Область_печати</vt:lpstr>
      <vt:lpstr>'Трубы, гофра'!Область_печати</vt:lpstr>
      <vt:lpstr>'Узлы ТП, коллекторы'!Область_печати</vt:lpstr>
      <vt:lpstr>'Шкафы коллекторные'!Область_печати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Kasatkin-Raykh, Vladimir</dc:creator>
  <cp:lastModifiedBy>Varlamov, Alexander</cp:lastModifiedBy>
  <cp:lastPrinted>2024-06-24T12:09:16Z</cp:lastPrinted>
  <dcterms:created xsi:type="dcterms:W3CDTF">2015-06-05T18:19:34Z</dcterms:created>
  <dcterms:modified xsi:type="dcterms:W3CDTF">2026-04-08T12:00:28Z</dcterms:modified>
</cp:coreProperties>
</file>